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2"/>
  </bookViews>
  <sheets>
    <sheet name="1 квартал" sheetId="1" r:id="rId1"/>
    <sheet name="6 месяцев" sheetId="2" r:id="rId2"/>
    <sheet name="9 месяцев " sheetId="3" r:id="rId3"/>
  </sheets>
  <definedNames>
    <definedName name="APPT" localSheetId="0">'1 квартал'!#REF!</definedName>
    <definedName name="APPT" localSheetId="1">'6 месяцев'!#REF!</definedName>
    <definedName name="APPT" localSheetId="2">'9 месяцев '!#REF!</definedName>
    <definedName name="FIO" localSheetId="0">'1 квартал'!$I$11</definedName>
    <definedName name="FIO" localSheetId="1">'6 месяцев'!$I$11</definedName>
    <definedName name="FIO" localSheetId="2">'9 месяцев '!$I$11</definedName>
    <definedName name="SIGN" localSheetId="0">'1 квартал'!$A$11:$I$12</definedName>
    <definedName name="SIGN" localSheetId="1">'6 месяцев'!$A$11:$I$12</definedName>
    <definedName name="SIGN" localSheetId="2">'9 месяцев '!$A$11:$I$12</definedName>
    <definedName name="_xlnm.Print_Area" localSheetId="0">'1 квартал'!$A$1:$M$22</definedName>
    <definedName name="_xlnm.Print_Area" localSheetId="1">'6 месяцев'!$A$1:$M$22</definedName>
    <definedName name="_xlnm.Print_Area" localSheetId="2">'9 месяцев '!$A$1:$M$22</definedName>
  </definedNames>
  <calcPr fullCalcOnLoad="1"/>
</workbook>
</file>

<file path=xl/sharedStrings.xml><?xml version="1.0" encoding="utf-8"?>
<sst xmlns="http://schemas.openxmlformats.org/spreadsheetml/2006/main" count="117" uniqueCount="35">
  <si>
    <t>Наименование КВД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</si>
  <si>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</si>
  <si>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</si>
  <si>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</si>
  <si>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</si>
  <si>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</si>
  <si>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</si>
  <si>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</si>
  <si>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</si>
  <si>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</si>
  <si>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</si>
  <si>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</si>
  <si>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</si>
  <si>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Муниципальный район</t>
  </si>
  <si>
    <t>Сельские поселения</t>
  </si>
  <si>
    <t>Консолидированный бюджет</t>
  </si>
  <si>
    <t>Исполнено</t>
  </si>
  <si>
    <t>руб.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</si>
  <si>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</si>
  <si>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</si>
  <si>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ИТОГО:</t>
  </si>
  <si>
    <t>НАЛОГИ НА ТОВАРЫ (РАБОТЫ, УСЛУГИ), РЕАЛИЗУЕМЫЕ НА ТЕРРИТОРИИ РОССИЙСКОЙ ФЕДЕРАЦИИ</t>
  </si>
  <si>
    <t>внутр. Обор</t>
  </si>
  <si>
    <t>Начальник  Управления финансов  Администрации Каргасокского района                                                                                            Т.В.Андрейчук</t>
  </si>
  <si>
    <t>%                        исполнения</t>
  </si>
  <si>
    <t>Кассовый план   1 квартал</t>
  </si>
  <si>
    <t>НАЛОГИ, СБОРЫ И РЕГУЛЯРНЫЕ ПЛАТЕЖИ ЗА ПОЛЬЗОВАНИЕ ПРИРОДНЫМИ РЕСУРСАМИ</t>
  </si>
  <si>
    <t>всего</t>
  </si>
  <si>
    <t>безвозм. От бюджет</t>
  </si>
  <si>
    <t>Информация об исполнении консолидированного бюджета Каргасокского района                                                                                                                                                                                                                    по доходам по кодам групп, подгрупп классификации доходов за  1 квартал   2020 года.</t>
  </si>
  <si>
    <t>Утвержденный план на 2020г.</t>
  </si>
  <si>
    <t>Информация об исполнении консолидированного бюджета Каргасокского района                                                                                                                                                                                                                    по доходам по кодам групп, подгрупп классификации доходов за  6 месяцев   2020 года.</t>
  </si>
  <si>
    <t>Кассовый план   6 месяцев</t>
  </si>
  <si>
    <t>Кассовый план   9 месяцев</t>
  </si>
  <si>
    <t>Информация об исполнении консолидированного бюджета Каргасокского района                                                                                                                                                                                                                    по доходам по кодам групп, подгрупп классификации доходов за  9 месяцев   2020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</si>
</sst>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b/>
      <sz val="8"/>
      <name val="Arial Narrow"/>
      <family val="2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4" fontId="1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11" fillId="0" borderId="1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vertical="justify"/>
    </xf>
    <xf numFmtId="4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3" fillId="33" borderId="0" xfId="0" applyNumberFormat="1" applyFont="1" applyFill="1" applyAlignment="1">
      <alignment/>
    </xf>
    <xf numFmtId="49" fontId="13" fillId="34" borderId="12" xfId="0" applyNumberFormat="1" applyFont="1" applyFill="1" applyBorder="1" applyAlignment="1">
      <alignment horizontal="left"/>
    </xf>
    <xf numFmtId="4" fontId="13" fillId="34" borderId="13" xfId="0" applyNumberFormat="1" applyFont="1" applyFill="1" applyBorder="1" applyAlignment="1">
      <alignment horizontal="center"/>
    </xf>
    <xf numFmtId="2" fontId="13" fillId="34" borderId="13" xfId="0" applyNumberFormat="1" applyFont="1" applyFill="1" applyBorder="1" applyAlignment="1">
      <alignment horizontal="center" wrapText="1"/>
    </xf>
    <xf numFmtId="2" fontId="13" fillId="34" borderId="13" xfId="0" applyNumberFormat="1" applyFont="1" applyFill="1" applyBorder="1" applyAlignment="1">
      <alignment horizontal="center"/>
    </xf>
    <xf numFmtId="2" fontId="13" fillId="34" borderId="14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11" fillId="35" borderId="10" xfId="0" applyNumberFormat="1" applyFont="1" applyFill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14" fillId="33" borderId="17" xfId="0" applyNumberFormat="1" applyFont="1" applyFill="1" applyBorder="1" applyAlignment="1">
      <alignment/>
    </xf>
    <xf numFmtId="4" fontId="14" fillId="33" borderId="18" xfId="0" applyNumberFormat="1" applyFont="1" applyFill="1" applyBorder="1" applyAlignment="1">
      <alignment/>
    </xf>
    <xf numFmtId="4" fontId="12" fillId="33" borderId="0" xfId="0" applyNumberFormat="1" applyFont="1" applyFill="1" applyBorder="1" applyAlignment="1" applyProtection="1">
      <alignment horizontal="right" wrapText="1"/>
      <protection/>
    </xf>
    <xf numFmtId="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center" vertical="center"/>
    </xf>
    <xf numFmtId="4" fontId="15" fillId="33" borderId="19" xfId="0" applyNumberFormat="1" applyFont="1" applyFill="1" applyBorder="1" applyAlignment="1" applyProtection="1">
      <alignment horizontal="right"/>
      <protection/>
    </xf>
    <xf numFmtId="4" fontId="15" fillId="33" borderId="15" xfId="0" applyNumberFormat="1" applyFont="1" applyFill="1" applyBorder="1" applyAlignment="1" applyProtection="1">
      <alignment horizontal="right"/>
      <protection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center" vertical="justify"/>
    </xf>
    <xf numFmtId="0" fontId="7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2" fontId="13" fillId="34" borderId="0" xfId="0" applyNumberFormat="1" applyFont="1" applyFill="1" applyBorder="1" applyAlignment="1">
      <alignment horizontal="center"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36"/>
  <sheetViews>
    <sheetView showGridLines="0" zoomScalePageLayoutView="0" workbookViewId="0" topLeftCell="A19">
      <pane xSplit="28320" topLeftCell="N1" activePane="topLeft" state="split"/>
      <selection pane="topLeft" activeCell="B32" sqref="B32"/>
      <selection pane="topRight" activeCell="N5" sqref="N5:R21"/>
    </sheetView>
  </sheetViews>
  <sheetFormatPr defaultColWidth="9.140625" defaultRowHeight="12.75" customHeight="1"/>
  <cols>
    <col min="1" max="1" width="32.8515625" style="0" customWidth="1"/>
    <col min="2" max="2" width="13.421875" style="0" customWidth="1"/>
    <col min="3" max="3" width="11.7109375" style="0" customWidth="1"/>
    <col min="4" max="4" width="12.421875" style="0" customWidth="1"/>
    <col min="5" max="5" width="6.57421875" style="0" customWidth="1"/>
    <col min="6" max="6" width="13.7109375" style="0" customWidth="1"/>
    <col min="7" max="7" width="12.421875" style="0" customWidth="1"/>
    <col min="8" max="8" width="12.140625" style="0" customWidth="1"/>
    <col min="9" max="9" width="6.28125" style="0" customWidth="1"/>
    <col min="10" max="10" width="12.7109375" style="0" customWidth="1"/>
    <col min="11" max="11" width="12.8515625" style="0" customWidth="1"/>
    <col min="12" max="12" width="12.140625" style="0" customWidth="1"/>
    <col min="13" max="13" width="6.57421875" style="0" customWidth="1"/>
    <col min="14" max="15" width="12.140625" style="0" customWidth="1"/>
    <col min="16" max="16" width="6.421875" style="0" customWidth="1"/>
    <col min="17" max="17" width="17.7109375" style="0" customWidth="1"/>
    <col min="18" max="18" width="16.57421875" style="0" customWidth="1"/>
  </cols>
  <sheetData>
    <row r="1" spans="1:16" ht="30.7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2"/>
      <c r="O1" s="12"/>
      <c r="P1" s="12"/>
    </row>
    <row r="2" spans="1:1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17</v>
      </c>
      <c r="N2" s="1"/>
      <c r="P2" s="4"/>
    </row>
    <row r="3" spans="1:13" ht="12.75">
      <c r="A3" s="50" t="s">
        <v>0</v>
      </c>
      <c r="B3" s="51" t="s">
        <v>15</v>
      </c>
      <c r="C3" s="51"/>
      <c r="D3" s="51"/>
      <c r="E3" s="52"/>
      <c r="F3" s="51" t="s">
        <v>13</v>
      </c>
      <c r="G3" s="51"/>
      <c r="H3" s="51"/>
      <c r="I3" s="52"/>
      <c r="J3" s="51" t="s">
        <v>14</v>
      </c>
      <c r="K3" s="51"/>
      <c r="L3" s="51"/>
      <c r="M3" s="52"/>
    </row>
    <row r="4" spans="1:13" ht="33" customHeight="1">
      <c r="A4" s="50"/>
      <c r="B4" s="2" t="s">
        <v>30</v>
      </c>
      <c r="C4" s="2" t="s">
        <v>25</v>
      </c>
      <c r="D4" s="2" t="s">
        <v>16</v>
      </c>
      <c r="E4" s="18" t="s">
        <v>24</v>
      </c>
      <c r="F4" s="2" t="s">
        <v>30</v>
      </c>
      <c r="G4" s="2" t="s">
        <v>25</v>
      </c>
      <c r="H4" s="2" t="s">
        <v>16</v>
      </c>
      <c r="I4" s="18" t="s">
        <v>24</v>
      </c>
      <c r="J4" s="2" t="s">
        <v>30</v>
      </c>
      <c r="K4" s="2" t="s">
        <v>25</v>
      </c>
      <c r="L4" s="2" t="s">
        <v>16</v>
      </c>
      <c r="M4" s="18" t="s">
        <v>24</v>
      </c>
    </row>
    <row r="5" spans="1:13" ht="12.75">
      <c r="A5" s="34" t="s">
        <v>1</v>
      </c>
      <c r="B5" s="13">
        <f>SUM(F5+J5)</f>
        <v>245301100</v>
      </c>
      <c r="C5" s="13">
        <f aca="true" t="shared" si="0" ref="C5:C18">SUM(G5+K5)</f>
        <v>60103134</v>
      </c>
      <c r="D5" s="13">
        <f aca="true" t="shared" si="1" ref="D5:D18">SUM(H5+L5)</f>
        <v>60304865.61</v>
      </c>
      <c r="E5" s="14">
        <f>SUM(D5/C5)*100</f>
        <v>100.33564241425414</v>
      </c>
      <c r="F5" s="28">
        <v>220185000</v>
      </c>
      <c r="G5" s="28">
        <v>54890100</v>
      </c>
      <c r="H5" s="28">
        <v>55042205.52</v>
      </c>
      <c r="I5" s="15">
        <f>SUM(H5/G5)*100</f>
        <v>100.27710920548513</v>
      </c>
      <c r="J5" s="28">
        <v>25116100</v>
      </c>
      <c r="K5" s="28">
        <v>5213034</v>
      </c>
      <c r="L5" s="28">
        <v>5262660.09</v>
      </c>
      <c r="M5" s="15">
        <f>SUM(L5/K5)*100</f>
        <v>100.95196175586041</v>
      </c>
    </row>
    <row r="6" spans="1:13" ht="51">
      <c r="A6" s="34" t="s">
        <v>21</v>
      </c>
      <c r="B6" s="13">
        <f aca="true" t="shared" si="2" ref="B6:B18">SUM(F6+J6)</f>
        <v>20164600</v>
      </c>
      <c r="C6" s="13">
        <f t="shared" si="0"/>
        <v>4859965.0600000005</v>
      </c>
      <c r="D6" s="13">
        <f t="shared" si="1"/>
        <v>4451236.21</v>
      </c>
      <c r="E6" s="14">
        <f aca="true" t="shared" si="3" ref="E6:E21">SUM(D6/C6)*100</f>
        <v>91.58988089515194</v>
      </c>
      <c r="F6" s="28">
        <v>11397800</v>
      </c>
      <c r="G6" s="28">
        <v>2846691</v>
      </c>
      <c r="H6" s="28">
        <v>2516046.72</v>
      </c>
      <c r="I6" s="15">
        <f aca="true" t="shared" si="4" ref="I6:I21">SUM(H6/G6)*100</f>
        <v>88.38496064377904</v>
      </c>
      <c r="J6" s="28">
        <v>8766800</v>
      </c>
      <c r="K6" s="28">
        <v>2013274.06</v>
      </c>
      <c r="L6" s="28">
        <v>1935189.49</v>
      </c>
      <c r="M6" s="15">
        <f aca="true" t="shared" si="5" ref="M6:M21">SUM(L6/K6)*100</f>
        <v>96.12151313368634</v>
      </c>
    </row>
    <row r="7" spans="1:13" ht="12.75">
      <c r="A7" s="34" t="s">
        <v>2</v>
      </c>
      <c r="B7" s="13">
        <f t="shared" si="2"/>
        <v>15662000</v>
      </c>
      <c r="C7" s="13">
        <f t="shared" si="0"/>
        <v>4523002</v>
      </c>
      <c r="D7" s="13">
        <f t="shared" si="1"/>
        <v>4315209</v>
      </c>
      <c r="E7" s="14">
        <f t="shared" si="3"/>
        <v>95.40586097463587</v>
      </c>
      <c r="F7" s="28">
        <v>15611000</v>
      </c>
      <c r="G7" s="28">
        <v>4481750</v>
      </c>
      <c r="H7" s="28">
        <v>4273957</v>
      </c>
      <c r="I7" s="15">
        <f t="shared" si="4"/>
        <v>95.36357449656943</v>
      </c>
      <c r="J7" s="28">
        <v>51000</v>
      </c>
      <c r="K7" s="28">
        <v>41252</v>
      </c>
      <c r="L7" s="28">
        <v>41252</v>
      </c>
      <c r="M7" s="15">
        <f t="shared" si="5"/>
        <v>100</v>
      </c>
    </row>
    <row r="8" spans="1:13" ht="12.75">
      <c r="A8" s="34" t="s">
        <v>3</v>
      </c>
      <c r="B8" s="13">
        <f t="shared" si="2"/>
        <v>6761500</v>
      </c>
      <c r="C8" s="13">
        <f t="shared" si="0"/>
        <v>816495.15</v>
      </c>
      <c r="D8" s="13">
        <f t="shared" si="1"/>
        <v>285698.81</v>
      </c>
      <c r="E8" s="14">
        <f t="shared" si="3"/>
        <v>34.99087655327775</v>
      </c>
      <c r="F8" s="28">
        <v>260000</v>
      </c>
      <c r="G8" s="28">
        <v>120400</v>
      </c>
      <c r="H8" s="28">
        <v>120417.73</v>
      </c>
      <c r="I8" s="15">
        <f t="shared" si="4"/>
        <v>100.01472591362126</v>
      </c>
      <c r="J8" s="28">
        <v>6501500</v>
      </c>
      <c r="K8" s="28">
        <v>696095.15</v>
      </c>
      <c r="L8" s="28">
        <v>165281.08</v>
      </c>
      <c r="M8" s="15">
        <f t="shared" si="5"/>
        <v>23.744035567551357</v>
      </c>
    </row>
    <row r="9" spans="1:13" ht="38.25">
      <c r="A9" s="34" t="s">
        <v>26</v>
      </c>
      <c r="B9" s="13">
        <f t="shared" si="2"/>
        <v>160000</v>
      </c>
      <c r="C9" s="13">
        <f t="shared" si="0"/>
        <v>79200</v>
      </c>
      <c r="D9" s="13">
        <f t="shared" si="1"/>
        <v>79224.73</v>
      </c>
      <c r="E9" s="14">
        <f t="shared" si="3"/>
        <v>100.03122474747474</v>
      </c>
      <c r="F9" s="28">
        <v>160000</v>
      </c>
      <c r="G9" s="28">
        <v>79200</v>
      </c>
      <c r="H9" s="28">
        <v>79224.73</v>
      </c>
      <c r="I9" s="15"/>
      <c r="J9" s="28"/>
      <c r="K9" s="28"/>
      <c r="L9" s="28"/>
      <c r="M9" s="15"/>
    </row>
    <row r="10" spans="1:13" ht="12.75">
      <c r="A10" s="34" t="s">
        <v>4</v>
      </c>
      <c r="B10" s="13">
        <f t="shared" si="2"/>
        <v>2016300</v>
      </c>
      <c r="C10" s="13">
        <f t="shared" si="0"/>
        <v>538740</v>
      </c>
      <c r="D10" s="13">
        <f t="shared" si="1"/>
        <v>546857.52</v>
      </c>
      <c r="E10" s="14">
        <f t="shared" si="3"/>
        <v>101.50676021828713</v>
      </c>
      <c r="F10" s="28">
        <v>1800000</v>
      </c>
      <c r="G10" s="28">
        <v>504500</v>
      </c>
      <c r="H10" s="28">
        <v>506177.52</v>
      </c>
      <c r="I10" s="15">
        <f t="shared" si="4"/>
        <v>100.33251139742319</v>
      </c>
      <c r="J10" s="28">
        <v>216300</v>
      </c>
      <c r="K10" s="28">
        <v>34240</v>
      </c>
      <c r="L10" s="28">
        <v>40680</v>
      </c>
      <c r="M10" s="15">
        <f t="shared" si="5"/>
        <v>118.80841121495327</v>
      </c>
    </row>
    <row r="11" spans="1:13" ht="63.75">
      <c r="A11" s="34" t="s">
        <v>5</v>
      </c>
      <c r="B11" s="13">
        <f t="shared" si="2"/>
        <v>17581200</v>
      </c>
      <c r="C11" s="13">
        <f t="shared" si="0"/>
        <v>5329998.76</v>
      </c>
      <c r="D11" s="13">
        <f t="shared" si="1"/>
        <v>5377401.4399999995</v>
      </c>
      <c r="E11" s="14">
        <f t="shared" si="3"/>
        <v>100.88935630446562</v>
      </c>
      <c r="F11" s="28">
        <v>6700000</v>
      </c>
      <c r="G11" s="28">
        <v>2715900</v>
      </c>
      <c r="H11" s="28">
        <v>2774505.4</v>
      </c>
      <c r="I11" s="15">
        <f t="shared" si="4"/>
        <v>102.1578629551898</v>
      </c>
      <c r="J11" s="28">
        <v>10881200</v>
      </c>
      <c r="K11" s="28">
        <v>2614098.76</v>
      </c>
      <c r="L11" s="28">
        <v>2602896.04</v>
      </c>
      <c r="M11" s="15">
        <f t="shared" si="5"/>
        <v>99.57145000902722</v>
      </c>
    </row>
    <row r="12" spans="1:13" ht="25.5">
      <c r="A12" s="34" t="s">
        <v>6</v>
      </c>
      <c r="B12" s="30">
        <f t="shared" si="2"/>
        <v>8559000</v>
      </c>
      <c r="C12" s="13">
        <f t="shared" si="0"/>
        <v>2140000</v>
      </c>
      <c r="D12" s="13">
        <f t="shared" si="1"/>
        <v>-2041115.54</v>
      </c>
      <c r="E12" s="14">
        <f t="shared" si="3"/>
        <v>-95.3792308411215</v>
      </c>
      <c r="F12" s="28">
        <v>8559000</v>
      </c>
      <c r="G12" s="28">
        <v>2140000</v>
      </c>
      <c r="H12" s="28">
        <v>-2041115.54</v>
      </c>
      <c r="I12" s="15">
        <f t="shared" si="4"/>
        <v>-95.3792308411215</v>
      </c>
      <c r="J12" s="8">
        <v>0</v>
      </c>
      <c r="K12" s="8"/>
      <c r="L12" s="8">
        <v>0</v>
      </c>
      <c r="M12" s="15"/>
    </row>
    <row r="13" spans="1:13" ht="38.25">
      <c r="A13" s="34" t="s">
        <v>7</v>
      </c>
      <c r="B13" s="13">
        <f t="shared" si="2"/>
        <v>3987000</v>
      </c>
      <c r="C13" s="13">
        <f t="shared" si="0"/>
        <v>1139774.34</v>
      </c>
      <c r="D13" s="13">
        <f t="shared" si="1"/>
        <v>1323088.06</v>
      </c>
      <c r="E13" s="14">
        <f t="shared" si="3"/>
        <v>116.08333453093881</v>
      </c>
      <c r="F13" s="28">
        <v>2475000</v>
      </c>
      <c r="G13" s="28">
        <v>775450</v>
      </c>
      <c r="H13" s="28">
        <v>776336.82</v>
      </c>
      <c r="I13" s="15">
        <f t="shared" si="4"/>
        <v>100.1143619833645</v>
      </c>
      <c r="J13" s="28">
        <v>1512000</v>
      </c>
      <c r="K13" s="28">
        <v>364324.34</v>
      </c>
      <c r="L13" s="28">
        <v>546751.24</v>
      </c>
      <c r="M13" s="15">
        <f t="shared" si="5"/>
        <v>150.0726632758053</v>
      </c>
    </row>
    <row r="14" spans="1:13" ht="38.25">
      <c r="A14" s="34" t="s">
        <v>8</v>
      </c>
      <c r="B14" s="13">
        <f t="shared" si="2"/>
        <v>612000</v>
      </c>
      <c r="C14" s="13">
        <f t="shared" si="0"/>
        <v>77500</v>
      </c>
      <c r="D14" s="13">
        <f t="shared" si="1"/>
        <v>77567.57</v>
      </c>
      <c r="E14" s="14">
        <f t="shared" si="3"/>
        <v>100.0871870967742</v>
      </c>
      <c r="F14" s="28">
        <v>600000</v>
      </c>
      <c r="G14" s="28">
        <v>77500</v>
      </c>
      <c r="H14" s="28">
        <v>77567.57</v>
      </c>
      <c r="I14" s="15">
        <f t="shared" si="4"/>
        <v>100.0871870967742</v>
      </c>
      <c r="J14" s="28">
        <v>12000</v>
      </c>
      <c r="K14" s="28">
        <v>0</v>
      </c>
      <c r="L14" s="28">
        <v>0</v>
      </c>
      <c r="M14" s="15"/>
    </row>
    <row r="15" spans="1:13" ht="25.5">
      <c r="A15" s="34" t="s">
        <v>9</v>
      </c>
      <c r="B15" s="13">
        <f t="shared" si="2"/>
        <v>240000</v>
      </c>
      <c r="C15" s="13">
        <f t="shared" si="0"/>
        <v>229100</v>
      </c>
      <c r="D15" s="13">
        <f t="shared" si="1"/>
        <v>420477.98000000004</v>
      </c>
      <c r="E15" s="14">
        <f t="shared" si="3"/>
        <v>183.5346922741161</v>
      </c>
      <c r="F15" s="28">
        <v>200000</v>
      </c>
      <c r="G15" s="28">
        <v>199100</v>
      </c>
      <c r="H15" s="28">
        <v>392113.15</v>
      </c>
      <c r="I15" s="15">
        <f t="shared" si="4"/>
        <v>196.942817679558</v>
      </c>
      <c r="J15" s="28">
        <v>40000</v>
      </c>
      <c r="K15" s="28">
        <v>30000</v>
      </c>
      <c r="L15" s="28">
        <v>28364.83</v>
      </c>
      <c r="M15" s="15">
        <f t="shared" si="5"/>
        <v>94.54943333333334</v>
      </c>
    </row>
    <row r="16" spans="1:13" ht="12.75">
      <c r="A16" s="34" t="s">
        <v>10</v>
      </c>
      <c r="B16" s="13">
        <f t="shared" si="2"/>
        <v>0</v>
      </c>
      <c r="C16" s="13">
        <f t="shared" si="0"/>
        <v>0</v>
      </c>
      <c r="D16" s="13">
        <f t="shared" si="1"/>
        <v>4279.54</v>
      </c>
      <c r="E16" s="14"/>
      <c r="F16" s="28">
        <v>0</v>
      </c>
      <c r="G16" s="28">
        <v>0</v>
      </c>
      <c r="H16" s="28">
        <v>287.54</v>
      </c>
      <c r="I16" s="15"/>
      <c r="J16" s="28">
        <v>0</v>
      </c>
      <c r="K16" s="28">
        <v>0</v>
      </c>
      <c r="L16" s="28">
        <v>3992</v>
      </c>
      <c r="M16" s="15"/>
    </row>
    <row r="17" spans="1:13" ht="51">
      <c r="A17" s="34" t="s">
        <v>11</v>
      </c>
      <c r="B17" s="13">
        <f>SUM(B32)</f>
        <v>1090325194.78</v>
      </c>
      <c r="C17" s="13">
        <f>SUM(C32)</f>
        <v>308937758.7</v>
      </c>
      <c r="D17" s="13">
        <f>SUM(D32)</f>
        <v>308562648.7</v>
      </c>
      <c r="E17" s="14">
        <f t="shared" si="3"/>
        <v>99.87858072073207</v>
      </c>
      <c r="F17" s="28">
        <v>1090342485.78</v>
      </c>
      <c r="G17" s="28">
        <v>308937758.7</v>
      </c>
      <c r="H17" s="28">
        <v>308562648.7</v>
      </c>
      <c r="I17" s="15">
        <f t="shared" si="4"/>
        <v>99.87858072073207</v>
      </c>
      <c r="J17" s="28">
        <v>288649916.3</v>
      </c>
      <c r="K17" s="28">
        <v>136300348.64</v>
      </c>
      <c r="L17" s="28">
        <v>136454766</v>
      </c>
      <c r="M17" s="15">
        <f t="shared" si="5"/>
        <v>100.11329197726991</v>
      </c>
    </row>
    <row r="18" spans="1:13" ht="25.5">
      <c r="A18" s="34" t="s">
        <v>12</v>
      </c>
      <c r="B18" s="13">
        <f t="shared" si="2"/>
        <v>38493526.06</v>
      </c>
      <c r="C18" s="30">
        <f t="shared" si="0"/>
        <v>2201228.66</v>
      </c>
      <c r="D18" s="13">
        <f t="shared" si="1"/>
        <v>4266823.56</v>
      </c>
      <c r="E18" s="14">
        <f t="shared" si="3"/>
        <v>193.83827030491233</v>
      </c>
      <c r="F18" s="28">
        <v>38150000</v>
      </c>
      <c r="G18" s="28">
        <v>1900000</v>
      </c>
      <c r="H18" s="28">
        <v>3879000</v>
      </c>
      <c r="I18" s="15">
        <f t="shared" si="4"/>
        <v>204.15789473684208</v>
      </c>
      <c r="J18" s="28">
        <v>343526.06</v>
      </c>
      <c r="K18" s="28">
        <v>301228.66</v>
      </c>
      <c r="L18" s="28">
        <v>387823.56</v>
      </c>
      <c r="M18" s="15">
        <f t="shared" si="5"/>
        <v>128.74723142213625</v>
      </c>
    </row>
    <row r="19" spans="1:15" ht="102">
      <c r="A19" s="34" t="s">
        <v>18</v>
      </c>
      <c r="B19" s="28"/>
      <c r="C19" s="32"/>
      <c r="D19" s="28"/>
      <c r="E19" s="14"/>
      <c r="F19" s="28">
        <v>674035.37</v>
      </c>
      <c r="G19" s="28">
        <v>674035.37</v>
      </c>
      <c r="H19" s="28">
        <v>691035.37</v>
      </c>
      <c r="I19" s="15">
        <f t="shared" si="4"/>
        <v>102.5221228375597</v>
      </c>
      <c r="J19" s="28"/>
      <c r="K19" s="28"/>
      <c r="L19" s="28"/>
      <c r="M19" s="15"/>
      <c r="N19" s="7"/>
      <c r="O19" s="7"/>
    </row>
    <row r="20" spans="1:13" s="3" customFormat="1" ht="64.5" thickBot="1">
      <c r="A20" s="33" t="s">
        <v>19</v>
      </c>
      <c r="B20" s="29">
        <f>SUM(F20)</f>
        <v>-2717183.65</v>
      </c>
      <c r="C20" s="29">
        <f>SUM(G20)</f>
        <v>-2717183.65</v>
      </c>
      <c r="D20" s="29">
        <f>SUM(H20)</f>
        <v>-2717183.65</v>
      </c>
      <c r="E20" s="16">
        <f t="shared" si="3"/>
        <v>100</v>
      </c>
      <c r="F20" s="29">
        <v>-2717183.65</v>
      </c>
      <c r="G20" s="29">
        <v>-2717183.65</v>
      </c>
      <c r="H20" s="29">
        <v>-2717183.65</v>
      </c>
      <c r="I20" s="17">
        <f t="shared" si="4"/>
        <v>100</v>
      </c>
      <c r="J20" s="29">
        <v>-674035.37</v>
      </c>
      <c r="K20" s="29">
        <v>-674035.37</v>
      </c>
      <c r="L20" s="29">
        <v>-691035.37</v>
      </c>
      <c r="M20" s="17">
        <f t="shared" si="5"/>
        <v>102.5221228375597</v>
      </c>
    </row>
    <row r="21" spans="1:14" ht="23.25" customHeight="1" thickBot="1">
      <c r="A21" s="23" t="s">
        <v>20</v>
      </c>
      <c r="B21" s="24">
        <f>SUM(B5:B20)</f>
        <v>1447146237.1899998</v>
      </c>
      <c r="C21" s="24">
        <f>SUM(C5:C20)</f>
        <v>388258713.02000004</v>
      </c>
      <c r="D21" s="24">
        <f>SUM(D5:D20)</f>
        <v>385257079.54</v>
      </c>
      <c r="E21" s="25">
        <f t="shared" si="3"/>
        <v>99.22689861699372</v>
      </c>
      <c r="F21" s="24">
        <f>SUM(F5:F20)</f>
        <v>1394397137.4999998</v>
      </c>
      <c r="G21" s="24">
        <f>SUM(G5:G20)</f>
        <v>377625201.42</v>
      </c>
      <c r="H21" s="24">
        <f>SUM(H5:H20)</f>
        <v>374933224.58000004</v>
      </c>
      <c r="I21" s="26">
        <f t="shared" si="4"/>
        <v>99.2871299823536</v>
      </c>
      <c r="J21" s="24">
        <f>SUM(J5:J20)</f>
        <v>341416306.99</v>
      </c>
      <c r="K21" s="24">
        <f>SUM(K5:K20)</f>
        <v>146933860.23999998</v>
      </c>
      <c r="L21" s="24">
        <f>SUM(L5:L20)</f>
        <v>146778620.96</v>
      </c>
      <c r="M21" s="27">
        <f t="shared" si="5"/>
        <v>99.89434751135892</v>
      </c>
      <c r="N21" s="7"/>
    </row>
    <row r="22" spans="1:13" ht="42" customHeight="1">
      <c r="A22" s="11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5" ht="30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  <c r="N23" s="9"/>
      <c r="O23" s="9"/>
    </row>
    <row r="24" spans="1:7" ht="42" customHeight="1">
      <c r="A24" s="10" t="s">
        <v>22</v>
      </c>
      <c r="B24" s="22">
        <v>288667207.3</v>
      </c>
      <c r="C24" s="37">
        <v>136300348.64</v>
      </c>
      <c r="D24" s="22">
        <v>136454766</v>
      </c>
      <c r="E24" s="31"/>
      <c r="F24" s="19"/>
      <c r="G24" s="19"/>
    </row>
    <row r="25" spans="2:7" ht="12.75" customHeight="1">
      <c r="B25" s="20"/>
      <c r="C25" s="20"/>
      <c r="D25" s="20"/>
      <c r="E25" s="20"/>
      <c r="F25" s="19"/>
      <c r="G25" s="19"/>
    </row>
    <row r="26" spans="2:7" ht="12.75" customHeight="1">
      <c r="B26" s="21"/>
      <c r="C26" s="21"/>
      <c r="D26" s="21"/>
      <c r="E26" s="21"/>
      <c r="F26" s="19"/>
      <c r="G26" s="19"/>
    </row>
    <row r="27" spans="2:7" ht="12.75" customHeight="1">
      <c r="B27" s="19"/>
      <c r="C27" s="19"/>
      <c r="D27" s="19"/>
      <c r="E27" s="19"/>
      <c r="F27" s="19"/>
      <c r="G27" s="19"/>
    </row>
    <row r="28" spans="2:7" ht="12.75" customHeight="1" thickBot="1">
      <c r="B28" s="19"/>
      <c r="C28" s="19"/>
      <c r="D28" s="19"/>
      <c r="E28" s="19"/>
      <c r="F28" s="19"/>
      <c r="G28" s="19"/>
    </row>
    <row r="29" spans="1:7" ht="12.75" customHeight="1" thickBot="1">
      <c r="A29" s="10" t="s">
        <v>27</v>
      </c>
      <c r="B29" s="35">
        <f>SUM(F21+J21-B24)</f>
        <v>1447146237.1899998</v>
      </c>
      <c r="C29" s="35">
        <f>SUM(G21+K21-C24)</f>
        <v>388258713.02</v>
      </c>
      <c r="D29" s="36">
        <f>SUM(H21+L21-D24)</f>
        <v>385257079.5400001</v>
      </c>
      <c r="E29" s="21"/>
      <c r="F29" s="19"/>
      <c r="G29" s="21"/>
    </row>
    <row r="30" spans="2:7" ht="12.75" customHeight="1">
      <c r="B30" s="21">
        <f>SUM(F21+J21)</f>
        <v>1735813444.4899998</v>
      </c>
      <c r="C30" s="21">
        <f>SUM(G21+K21)</f>
        <v>524559061.65999997</v>
      </c>
      <c r="D30" s="21">
        <f>SUM(H21+L21)</f>
        <v>521711845.5400001</v>
      </c>
      <c r="E30" s="21"/>
      <c r="F30" s="19"/>
      <c r="G30" s="19"/>
    </row>
    <row r="31" spans="2:7" ht="12.75" customHeight="1">
      <c r="B31" s="21"/>
      <c r="C31" s="21"/>
      <c r="D31" s="21"/>
      <c r="E31" s="21"/>
      <c r="F31" s="19"/>
      <c r="G31" s="19"/>
    </row>
    <row r="32" spans="1:7" ht="12.75" customHeight="1">
      <c r="A32" s="10" t="s">
        <v>28</v>
      </c>
      <c r="B32" s="21">
        <f>SUM(F17+J17-B24)</f>
        <v>1090325194.78</v>
      </c>
      <c r="C32" s="21">
        <f>SUM(G17+K17-C24)</f>
        <v>308937758.7</v>
      </c>
      <c r="D32" s="21">
        <f>SUM(H17+L17-D24)</f>
        <v>308562648.7</v>
      </c>
      <c r="E32" s="21"/>
      <c r="F32" s="19"/>
      <c r="G32" s="19"/>
    </row>
    <row r="33" spans="2:11" ht="12.7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12.75" customHeight="1">
      <c r="B34" s="21">
        <f>SUM(B21-B29)</f>
        <v>0</v>
      </c>
      <c r="C34" s="21">
        <f>SUM(C21-C29)</f>
        <v>5.960464477539063E-08</v>
      </c>
      <c r="D34" s="21">
        <f>SUM(D21-D29)</f>
        <v>-5.960464477539063E-08</v>
      </c>
      <c r="E34" s="21"/>
      <c r="F34" s="19"/>
      <c r="G34" s="19"/>
      <c r="H34" s="19"/>
      <c r="I34" s="19"/>
      <c r="J34" s="19"/>
      <c r="K34" s="19"/>
    </row>
    <row r="36" spans="2:11" ht="12.75" customHeight="1">
      <c r="B36" s="5"/>
      <c r="C36" s="5"/>
      <c r="D36" s="5"/>
      <c r="E36" s="5"/>
      <c r="I36" s="5"/>
      <c r="J36" s="5"/>
      <c r="K36" s="5"/>
    </row>
  </sheetData>
  <sheetProtection/>
  <mergeCells count="5">
    <mergeCell ref="A3:A4"/>
    <mergeCell ref="F3:I3"/>
    <mergeCell ref="J3:M3"/>
    <mergeCell ref="B3:E3"/>
    <mergeCell ref="A1:M1"/>
  </mergeCells>
  <printOptions/>
  <pageMargins left="0.1968503937007874" right="0" top="0" bottom="0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6"/>
  <sheetViews>
    <sheetView showGridLines="0" zoomScalePageLayoutView="0" workbookViewId="0" topLeftCell="A16">
      <pane xSplit="28320" topLeftCell="N1" activePane="topLeft" state="split"/>
      <selection pane="topLeft" activeCell="O1" sqref="O1:T16384"/>
      <selection pane="topRight" activeCell="N5" sqref="N5:R21"/>
    </sheetView>
  </sheetViews>
  <sheetFormatPr defaultColWidth="9.140625" defaultRowHeight="12.75" customHeight="1"/>
  <cols>
    <col min="1" max="1" width="32.8515625" style="0" customWidth="1"/>
    <col min="2" max="2" width="13.421875" style="0" customWidth="1"/>
    <col min="3" max="3" width="11.7109375" style="0" customWidth="1"/>
    <col min="4" max="4" width="12.421875" style="0" customWidth="1"/>
    <col min="5" max="5" width="6.57421875" style="0" customWidth="1"/>
    <col min="6" max="6" width="13.7109375" style="0" customWidth="1"/>
    <col min="7" max="7" width="12.421875" style="0" customWidth="1"/>
    <col min="8" max="8" width="12.140625" style="0" customWidth="1"/>
    <col min="9" max="9" width="6.28125" style="0" customWidth="1"/>
    <col min="10" max="10" width="12.7109375" style="0" customWidth="1"/>
    <col min="11" max="11" width="12.8515625" style="0" customWidth="1"/>
    <col min="12" max="12" width="12.140625" style="0" customWidth="1"/>
    <col min="13" max="13" width="6.57421875" style="0" customWidth="1"/>
    <col min="14" max="14" width="12.140625" style="0" customWidth="1"/>
  </cols>
  <sheetData>
    <row r="1" spans="1:14" ht="30.75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12"/>
    </row>
    <row r="2" spans="1:1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17</v>
      </c>
      <c r="N2" s="1"/>
    </row>
    <row r="3" spans="1:13" ht="12.75">
      <c r="A3" s="50" t="s">
        <v>0</v>
      </c>
      <c r="B3" s="51" t="s">
        <v>15</v>
      </c>
      <c r="C3" s="51"/>
      <c r="D3" s="51"/>
      <c r="E3" s="52"/>
      <c r="F3" s="51" t="s">
        <v>13</v>
      </c>
      <c r="G3" s="51"/>
      <c r="H3" s="51"/>
      <c r="I3" s="52"/>
      <c r="J3" s="51" t="s">
        <v>14</v>
      </c>
      <c r="K3" s="51"/>
      <c r="L3" s="51"/>
      <c r="M3" s="52"/>
    </row>
    <row r="4" spans="1:13" ht="33" customHeight="1">
      <c r="A4" s="50"/>
      <c r="B4" s="2" t="s">
        <v>30</v>
      </c>
      <c r="C4" s="2" t="s">
        <v>32</v>
      </c>
      <c r="D4" s="2" t="s">
        <v>16</v>
      </c>
      <c r="E4" s="18" t="s">
        <v>24</v>
      </c>
      <c r="F4" s="2" t="s">
        <v>30</v>
      </c>
      <c r="G4" s="2" t="s">
        <v>32</v>
      </c>
      <c r="H4" s="2" t="s">
        <v>16</v>
      </c>
      <c r="I4" s="18" t="s">
        <v>24</v>
      </c>
      <c r="J4" s="2" t="s">
        <v>30</v>
      </c>
      <c r="K4" s="2" t="s">
        <v>32</v>
      </c>
      <c r="L4" s="2" t="s">
        <v>16</v>
      </c>
      <c r="M4" s="18" t="s">
        <v>24</v>
      </c>
    </row>
    <row r="5" spans="1:13" ht="12.75">
      <c r="A5" s="34" t="s">
        <v>1</v>
      </c>
      <c r="B5" s="13">
        <f>SUM(F5+J5)</f>
        <v>245301100</v>
      </c>
      <c r="C5" s="13">
        <f aca="true" t="shared" si="0" ref="C5:D18">SUM(G5+K5)</f>
        <v>124586965.27</v>
      </c>
      <c r="D5" s="13">
        <f t="shared" si="0"/>
        <v>126831220.36</v>
      </c>
      <c r="E5" s="14">
        <f>SUM(D5/C5)*100</f>
        <v>101.80135625355055</v>
      </c>
      <c r="F5" s="28">
        <v>220185000</v>
      </c>
      <c r="G5" s="28">
        <v>112802800</v>
      </c>
      <c r="H5" s="28">
        <v>114687549.08</v>
      </c>
      <c r="I5" s="15">
        <f>SUM(H5/G5)*100</f>
        <v>101.67083536933481</v>
      </c>
      <c r="J5" s="28">
        <v>25116100</v>
      </c>
      <c r="K5" s="28">
        <v>11784165.27</v>
      </c>
      <c r="L5" s="28">
        <v>12143671.28</v>
      </c>
      <c r="M5" s="38">
        <f>SUM(L5/K5)*100</f>
        <v>103.0507549899629</v>
      </c>
    </row>
    <row r="6" spans="1:13" ht="51">
      <c r="A6" s="34" t="s">
        <v>21</v>
      </c>
      <c r="B6" s="13">
        <f aca="true" t="shared" si="1" ref="B6:B18">SUM(F6+J6)</f>
        <v>20164600</v>
      </c>
      <c r="C6" s="13">
        <f t="shared" si="0"/>
        <v>9949381.57</v>
      </c>
      <c r="D6" s="13">
        <f t="shared" si="0"/>
        <v>8317677.82</v>
      </c>
      <c r="E6" s="14">
        <f aca="true" t="shared" si="2" ref="E6:E21">SUM(D6/C6)*100</f>
        <v>83.5999480116431</v>
      </c>
      <c r="F6" s="28">
        <v>11397800</v>
      </c>
      <c r="G6" s="28">
        <v>5693178</v>
      </c>
      <c r="H6" s="28">
        <v>4701540.29</v>
      </c>
      <c r="I6" s="15">
        <f aca="true" t="shared" si="3" ref="I6:I21">SUM(H6/G6)*100</f>
        <v>82.58200059790859</v>
      </c>
      <c r="J6" s="28">
        <v>8766800</v>
      </c>
      <c r="K6" s="28">
        <v>4256203.57</v>
      </c>
      <c r="L6" s="28">
        <v>3616137.53</v>
      </c>
      <c r="M6" s="38">
        <f aca="true" t="shared" si="4" ref="M6:M21">SUM(L6/K6)*100</f>
        <v>84.96157363074623</v>
      </c>
    </row>
    <row r="7" spans="1:13" ht="21.75" customHeight="1">
      <c r="A7" s="34" t="s">
        <v>2</v>
      </c>
      <c r="B7" s="13">
        <f t="shared" si="1"/>
        <v>15662000</v>
      </c>
      <c r="C7" s="13">
        <f t="shared" si="0"/>
        <v>8941813</v>
      </c>
      <c r="D7" s="13">
        <f t="shared" si="0"/>
        <v>8195229.5</v>
      </c>
      <c r="E7" s="14">
        <f t="shared" si="2"/>
        <v>91.65064735753252</v>
      </c>
      <c r="F7" s="28">
        <v>15611000</v>
      </c>
      <c r="G7" s="28">
        <v>8900300</v>
      </c>
      <c r="H7" s="28">
        <v>8153716.94</v>
      </c>
      <c r="I7" s="15">
        <f t="shared" si="3"/>
        <v>91.61170904351539</v>
      </c>
      <c r="J7" s="28">
        <v>51000</v>
      </c>
      <c r="K7" s="28">
        <v>41513</v>
      </c>
      <c r="L7" s="28">
        <v>41512.56</v>
      </c>
      <c r="M7" s="38">
        <f t="shared" si="4"/>
        <v>99.99894009105581</v>
      </c>
    </row>
    <row r="8" spans="1:13" ht="22.5" customHeight="1">
      <c r="A8" s="34" t="s">
        <v>3</v>
      </c>
      <c r="B8" s="13">
        <f t="shared" si="1"/>
        <v>6750500</v>
      </c>
      <c r="C8" s="13">
        <f t="shared" si="0"/>
        <v>1008716.25</v>
      </c>
      <c r="D8" s="13">
        <f t="shared" si="0"/>
        <v>332445</v>
      </c>
      <c r="E8" s="14">
        <f t="shared" si="2"/>
        <v>32.957236487466126</v>
      </c>
      <c r="F8" s="28">
        <v>260000</v>
      </c>
      <c r="G8" s="28">
        <v>120400</v>
      </c>
      <c r="H8" s="28">
        <v>127499.73</v>
      </c>
      <c r="I8" s="15">
        <f t="shared" si="3"/>
        <v>105.89678571428571</v>
      </c>
      <c r="J8" s="28">
        <v>6490500</v>
      </c>
      <c r="K8" s="28">
        <v>888316.25</v>
      </c>
      <c r="L8" s="28">
        <v>204945.27</v>
      </c>
      <c r="M8" s="38">
        <f t="shared" si="4"/>
        <v>23.07120577834752</v>
      </c>
    </row>
    <row r="9" spans="1:13" ht="44.25" customHeight="1">
      <c r="A9" s="34" t="s">
        <v>26</v>
      </c>
      <c r="B9" s="13">
        <f t="shared" si="1"/>
        <v>160000</v>
      </c>
      <c r="C9" s="13">
        <f t="shared" si="0"/>
        <v>80000</v>
      </c>
      <c r="D9" s="13">
        <f t="shared" si="0"/>
        <v>79224.73</v>
      </c>
      <c r="E9" s="14">
        <f t="shared" si="2"/>
        <v>99.03091249999999</v>
      </c>
      <c r="F9" s="28">
        <v>160000</v>
      </c>
      <c r="G9" s="28">
        <v>80000</v>
      </c>
      <c r="H9" s="28">
        <v>79224.73</v>
      </c>
      <c r="I9" s="15">
        <f t="shared" si="3"/>
        <v>99.03091249999999</v>
      </c>
      <c r="J9" s="28"/>
      <c r="K9" s="28"/>
      <c r="L9" s="28"/>
      <c r="M9" s="38"/>
    </row>
    <row r="10" spans="1:13" ht="25.5" customHeight="1">
      <c r="A10" s="34" t="s">
        <v>4</v>
      </c>
      <c r="B10" s="13">
        <f t="shared" si="1"/>
        <v>2011300</v>
      </c>
      <c r="C10" s="13">
        <f t="shared" si="0"/>
        <v>945210</v>
      </c>
      <c r="D10" s="13">
        <f t="shared" si="0"/>
        <v>971884.95</v>
      </c>
      <c r="E10" s="14">
        <f t="shared" si="2"/>
        <v>102.82211889421397</v>
      </c>
      <c r="F10" s="28">
        <v>1800000</v>
      </c>
      <c r="G10" s="28">
        <v>875900</v>
      </c>
      <c r="H10" s="28">
        <v>902994.95</v>
      </c>
      <c r="I10" s="15">
        <f t="shared" si="3"/>
        <v>103.09338394793926</v>
      </c>
      <c r="J10" s="28">
        <v>211300</v>
      </c>
      <c r="K10" s="28">
        <v>69310</v>
      </c>
      <c r="L10" s="28">
        <v>68890</v>
      </c>
      <c r="M10" s="38">
        <f t="shared" si="4"/>
        <v>99.3940268359544</v>
      </c>
    </row>
    <row r="11" spans="1:13" ht="63.75">
      <c r="A11" s="34" t="s">
        <v>5</v>
      </c>
      <c r="B11" s="13">
        <f t="shared" si="1"/>
        <v>17581200</v>
      </c>
      <c r="C11" s="13">
        <f t="shared" si="0"/>
        <v>9019814.91</v>
      </c>
      <c r="D11" s="13">
        <f t="shared" si="0"/>
        <v>10527487.42</v>
      </c>
      <c r="E11" s="14">
        <f t="shared" si="2"/>
        <v>116.71511583157309</v>
      </c>
      <c r="F11" s="28">
        <v>6700000</v>
      </c>
      <c r="G11" s="28">
        <v>3751700</v>
      </c>
      <c r="H11" s="28">
        <v>5188434.25</v>
      </c>
      <c r="I11" s="15">
        <f t="shared" si="3"/>
        <v>138.2955526827838</v>
      </c>
      <c r="J11" s="28">
        <v>10881200</v>
      </c>
      <c r="K11" s="28">
        <v>5268114.91</v>
      </c>
      <c r="L11" s="28">
        <v>5339053.17</v>
      </c>
      <c r="M11" s="38">
        <f t="shared" si="4"/>
        <v>101.34655870670824</v>
      </c>
    </row>
    <row r="12" spans="1:13" ht="30" customHeight="1">
      <c r="A12" s="34" t="s">
        <v>6</v>
      </c>
      <c r="B12" s="30">
        <f t="shared" si="1"/>
        <v>8559000</v>
      </c>
      <c r="C12" s="13">
        <f t="shared" si="0"/>
        <v>4107800</v>
      </c>
      <c r="D12" s="13">
        <f t="shared" si="0"/>
        <v>264555.88</v>
      </c>
      <c r="E12" s="14">
        <f t="shared" si="2"/>
        <v>6.440330103705147</v>
      </c>
      <c r="F12" s="28">
        <v>8559000</v>
      </c>
      <c r="G12" s="28">
        <v>4107800</v>
      </c>
      <c r="H12" s="28">
        <v>264555.88</v>
      </c>
      <c r="I12" s="15">
        <f t="shared" si="3"/>
        <v>6.440330103705147</v>
      </c>
      <c r="J12" s="39">
        <v>0</v>
      </c>
      <c r="K12" s="39"/>
      <c r="L12" s="39">
        <v>0</v>
      </c>
      <c r="M12" s="38"/>
    </row>
    <row r="13" spans="1:13" ht="38.25">
      <c r="A13" s="34" t="s">
        <v>7</v>
      </c>
      <c r="B13" s="13">
        <f t="shared" si="1"/>
        <v>3992000</v>
      </c>
      <c r="C13" s="13">
        <f t="shared" si="0"/>
        <v>1654607.76</v>
      </c>
      <c r="D13" s="13">
        <f t="shared" si="0"/>
        <v>2031100.6400000001</v>
      </c>
      <c r="E13" s="14">
        <f t="shared" si="2"/>
        <v>122.75420731738865</v>
      </c>
      <c r="F13" s="28">
        <v>2475000</v>
      </c>
      <c r="G13" s="28">
        <v>1126450</v>
      </c>
      <c r="H13" s="28">
        <v>1232349.1</v>
      </c>
      <c r="I13" s="15">
        <f t="shared" si="3"/>
        <v>109.40113631319632</v>
      </c>
      <c r="J13" s="28">
        <v>1517000</v>
      </c>
      <c r="K13" s="28">
        <v>528157.76</v>
      </c>
      <c r="L13" s="28">
        <v>798751.54</v>
      </c>
      <c r="M13" s="38">
        <f t="shared" si="4"/>
        <v>151.23351401672107</v>
      </c>
    </row>
    <row r="14" spans="1:13" ht="42.75" customHeight="1">
      <c r="A14" s="34" t="s">
        <v>8</v>
      </c>
      <c r="B14" s="13">
        <f t="shared" si="1"/>
        <v>612000</v>
      </c>
      <c r="C14" s="13">
        <f t="shared" si="0"/>
        <v>100000</v>
      </c>
      <c r="D14" s="13">
        <f t="shared" si="0"/>
        <v>129409.69</v>
      </c>
      <c r="E14" s="14">
        <f t="shared" si="2"/>
        <v>129.40969</v>
      </c>
      <c r="F14" s="28">
        <v>600000</v>
      </c>
      <c r="G14" s="28">
        <v>100000</v>
      </c>
      <c r="H14" s="28">
        <v>129409.69</v>
      </c>
      <c r="I14" s="15">
        <f t="shared" si="3"/>
        <v>129.40969</v>
      </c>
      <c r="J14" s="28">
        <v>12000</v>
      </c>
      <c r="K14" s="28">
        <v>0</v>
      </c>
      <c r="L14" s="28">
        <v>0</v>
      </c>
      <c r="M14" s="38"/>
    </row>
    <row r="15" spans="1:13" ht="36" customHeight="1">
      <c r="A15" s="34" t="s">
        <v>9</v>
      </c>
      <c r="B15" s="13">
        <f t="shared" si="1"/>
        <v>251000</v>
      </c>
      <c r="C15" s="13">
        <f t="shared" si="0"/>
        <v>140000</v>
      </c>
      <c r="D15" s="13">
        <f t="shared" si="0"/>
        <v>705500.23</v>
      </c>
      <c r="E15" s="14">
        <f t="shared" si="2"/>
        <v>503.9287357142857</v>
      </c>
      <c r="F15" s="28">
        <v>200000</v>
      </c>
      <c r="G15" s="28">
        <v>100000</v>
      </c>
      <c r="H15" s="28">
        <v>657836.82</v>
      </c>
      <c r="I15" s="15">
        <f t="shared" si="3"/>
        <v>657.83682</v>
      </c>
      <c r="J15" s="28">
        <v>51000</v>
      </c>
      <c r="K15" s="28">
        <v>40000</v>
      </c>
      <c r="L15" s="28">
        <v>47663.41</v>
      </c>
      <c r="M15" s="38">
        <f t="shared" si="4"/>
        <v>119.15852500000001</v>
      </c>
    </row>
    <row r="16" spans="1:13" ht="26.25" customHeight="1">
      <c r="A16" s="34" t="s">
        <v>10</v>
      </c>
      <c r="B16" s="13">
        <f t="shared" si="1"/>
        <v>0</v>
      </c>
      <c r="C16" s="13">
        <f t="shared" si="0"/>
        <v>0</v>
      </c>
      <c r="D16" s="13">
        <f t="shared" si="0"/>
        <v>4471.84</v>
      </c>
      <c r="E16" s="14"/>
      <c r="F16" s="28">
        <v>0</v>
      </c>
      <c r="G16" s="28">
        <v>0</v>
      </c>
      <c r="H16" s="28">
        <v>0</v>
      </c>
      <c r="I16" s="15"/>
      <c r="J16" s="28">
        <v>0</v>
      </c>
      <c r="K16" s="28">
        <v>0</v>
      </c>
      <c r="L16" s="28">
        <v>4471.84</v>
      </c>
      <c r="M16" s="38"/>
    </row>
    <row r="17" spans="1:13" ht="60.75" customHeight="1">
      <c r="A17" s="34" t="s">
        <v>11</v>
      </c>
      <c r="B17" s="13">
        <f>SUM(B32)</f>
        <v>1171502760.38</v>
      </c>
      <c r="C17" s="13">
        <f>SUM(C32)</f>
        <v>621689211.5300001</v>
      </c>
      <c r="D17" s="13">
        <f>SUM(D32)</f>
        <v>620697031.26</v>
      </c>
      <c r="E17" s="14">
        <f t="shared" si="2"/>
        <v>99.84040574428526</v>
      </c>
      <c r="F17" s="43">
        <v>1171520051.38</v>
      </c>
      <c r="G17" s="43">
        <v>620712865.32</v>
      </c>
      <c r="H17" s="43">
        <v>620712864.72</v>
      </c>
      <c r="I17" s="15">
        <f t="shared" si="3"/>
        <v>99.99999990333694</v>
      </c>
      <c r="J17" s="28">
        <v>357907814.84</v>
      </c>
      <c r="K17" s="28">
        <v>184376634.11</v>
      </c>
      <c r="L17" s="28">
        <v>183299062.66</v>
      </c>
      <c r="M17" s="38">
        <f t="shared" si="4"/>
        <v>99.41555964767362</v>
      </c>
    </row>
    <row r="18" spans="1:13" ht="33" customHeight="1">
      <c r="A18" s="34" t="s">
        <v>12</v>
      </c>
      <c r="B18" s="13">
        <f t="shared" si="1"/>
        <v>41046823.56</v>
      </c>
      <c r="C18" s="30">
        <f t="shared" si="0"/>
        <v>5296823.56</v>
      </c>
      <c r="D18" s="13">
        <f t="shared" si="0"/>
        <v>5396823.56</v>
      </c>
      <c r="E18" s="14">
        <f t="shared" si="2"/>
        <v>101.88792393907869</v>
      </c>
      <c r="F18" s="43">
        <v>40629000</v>
      </c>
      <c r="G18" s="43">
        <v>4879000</v>
      </c>
      <c r="H18" s="43">
        <v>4979000</v>
      </c>
      <c r="I18" s="15">
        <f t="shared" si="3"/>
        <v>102.04960032793606</v>
      </c>
      <c r="J18" s="28">
        <v>417823.56</v>
      </c>
      <c r="K18" s="28">
        <v>417823.56</v>
      </c>
      <c r="L18" s="28">
        <v>417823.56</v>
      </c>
      <c r="M18" s="38">
        <f t="shared" si="4"/>
        <v>100</v>
      </c>
    </row>
    <row r="19" spans="1:14" ht="102">
      <c r="A19" s="34" t="s">
        <v>18</v>
      </c>
      <c r="B19" s="28"/>
      <c r="C19" s="32"/>
      <c r="D19" s="28"/>
      <c r="E19" s="14"/>
      <c r="F19" s="43">
        <v>1085908.92</v>
      </c>
      <c r="G19" s="43">
        <v>1085908.92</v>
      </c>
      <c r="H19" s="43">
        <v>1085908.92</v>
      </c>
      <c r="I19" s="15">
        <f t="shared" si="3"/>
        <v>100</v>
      </c>
      <c r="J19" s="28"/>
      <c r="K19" s="28"/>
      <c r="L19" s="28"/>
      <c r="M19" s="38"/>
      <c r="N19" s="7"/>
    </row>
    <row r="20" spans="1:13" s="3" customFormat="1" ht="64.5" thickBot="1">
      <c r="A20" s="33" t="s">
        <v>19</v>
      </c>
      <c r="B20" s="29">
        <f>SUM(F20)</f>
        <v>-2717183.65</v>
      </c>
      <c r="C20" s="29">
        <f>SUM(G20)</f>
        <v>-2717183.65</v>
      </c>
      <c r="D20" s="29">
        <f>SUM(H20)</f>
        <v>-2717183.65</v>
      </c>
      <c r="E20" s="16">
        <f t="shared" si="2"/>
        <v>100</v>
      </c>
      <c r="F20" s="43">
        <v>-2717183.65</v>
      </c>
      <c r="G20" s="43">
        <v>-2717183.65</v>
      </c>
      <c r="H20" s="43">
        <v>-2717183.65</v>
      </c>
      <c r="I20" s="17">
        <f t="shared" si="3"/>
        <v>100</v>
      </c>
      <c r="J20" s="29">
        <v>-1085908.92</v>
      </c>
      <c r="K20" s="29">
        <v>-1085908.92</v>
      </c>
      <c r="L20" s="29">
        <v>-1085908.92</v>
      </c>
      <c r="M20" s="40">
        <f t="shared" si="4"/>
        <v>100</v>
      </c>
    </row>
    <row r="21" spans="1:14" ht="23.25" customHeight="1" thickBot="1">
      <c r="A21" s="23" t="s">
        <v>20</v>
      </c>
      <c r="B21" s="24">
        <f>SUM(B5:B20)</f>
        <v>1530877100.29</v>
      </c>
      <c r="C21" s="24">
        <f>SUM(C5:C20)</f>
        <v>784803160.2</v>
      </c>
      <c r="D21" s="24">
        <f>SUM(D5:D20)</f>
        <v>781766879.2299999</v>
      </c>
      <c r="E21" s="25">
        <f t="shared" si="2"/>
        <v>99.6131156035067</v>
      </c>
      <c r="F21" s="24">
        <f>SUM(F5:F20)</f>
        <v>1478465576.65</v>
      </c>
      <c r="G21" s="24">
        <f>SUM(G5:G20)</f>
        <v>761619118.59</v>
      </c>
      <c r="H21" s="24">
        <f>SUM(H5:H20)</f>
        <v>760185701.45</v>
      </c>
      <c r="I21" s="26">
        <f t="shared" si="3"/>
        <v>99.8117934404465</v>
      </c>
      <c r="J21" s="24">
        <f>SUM(J5:J20)</f>
        <v>410336629.47999996</v>
      </c>
      <c r="K21" s="24">
        <f>SUM(K5:K20)</f>
        <v>206584329.51000002</v>
      </c>
      <c r="L21" s="24">
        <f>SUM(L5:L20)</f>
        <v>204896073.9</v>
      </c>
      <c r="M21" s="27">
        <f t="shared" si="4"/>
        <v>99.18277653779238</v>
      </c>
      <c r="N21" s="7"/>
    </row>
    <row r="22" spans="1:13" ht="42" customHeight="1">
      <c r="A22" s="11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ht="30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  <c r="N23" s="9"/>
    </row>
    <row r="24" spans="1:7" ht="42" customHeight="1">
      <c r="A24" s="10" t="s">
        <v>22</v>
      </c>
      <c r="B24" s="41">
        <v>357925105.84</v>
      </c>
      <c r="C24" s="42">
        <v>183400287.9</v>
      </c>
      <c r="D24" s="42">
        <v>183314896.12</v>
      </c>
      <c r="E24" s="31"/>
      <c r="F24" s="19"/>
      <c r="G24" s="19"/>
    </row>
    <row r="25" spans="2:7" ht="12.75" customHeight="1">
      <c r="B25" s="20"/>
      <c r="C25" s="20"/>
      <c r="D25" s="20"/>
      <c r="E25" s="20"/>
      <c r="F25" s="19"/>
      <c r="G25" s="19"/>
    </row>
    <row r="26" spans="2:7" ht="12.75" customHeight="1">
      <c r="B26" s="21"/>
      <c r="C26" s="21"/>
      <c r="D26" s="21"/>
      <c r="E26" s="21"/>
      <c r="F26" s="19"/>
      <c r="G26" s="19"/>
    </row>
    <row r="27" spans="2:7" ht="12.75" customHeight="1">
      <c r="B27" s="19"/>
      <c r="C27" s="19"/>
      <c r="D27" s="19"/>
      <c r="E27" s="19"/>
      <c r="F27" s="19"/>
      <c r="G27" s="19"/>
    </row>
    <row r="28" spans="2:7" ht="12.75" customHeight="1" thickBot="1">
      <c r="B28" s="19"/>
      <c r="C28" s="19"/>
      <c r="D28" s="19"/>
      <c r="E28" s="19"/>
      <c r="F28" s="19"/>
      <c r="G28" s="19"/>
    </row>
    <row r="29" spans="1:7" ht="12.75" customHeight="1" thickBot="1">
      <c r="A29" s="10" t="s">
        <v>27</v>
      </c>
      <c r="B29" s="35">
        <f>SUM(F21+J21-B24)</f>
        <v>1530877100.2900002</v>
      </c>
      <c r="C29" s="35">
        <f>SUM(G21+K21-C24)</f>
        <v>784803160.2</v>
      </c>
      <c r="D29" s="36">
        <f>SUM(H21+L21-D24)</f>
        <v>781766879.23</v>
      </c>
      <c r="E29" s="21"/>
      <c r="F29" s="19"/>
      <c r="G29" s="21"/>
    </row>
    <row r="30" spans="2:7" ht="12.75" customHeight="1">
      <c r="B30" s="21">
        <f>SUM(F21+J21)</f>
        <v>1888802206.13</v>
      </c>
      <c r="C30" s="21">
        <f>SUM(G21+K21)</f>
        <v>968203448.1</v>
      </c>
      <c r="D30" s="21">
        <f>SUM(H21+L21)</f>
        <v>965081775.35</v>
      </c>
      <c r="E30" s="21"/>
      <c r="F30" s="19"/>
      <c r="G30" s="19"/>
    </row>
    <row r="31" spans="2:7" ht="12.75" customHeight="1">
      <c r="B31" s="21"/>
      <c r="C31" s="21"/>
      <c r="D31" s="21"/>
      <c r="E31" s="21"/>
      <c r="F31" s="19"/>
      <c r="G31" s="19"/>
    </row>
    <row r="32" spans="1:7" ht="12.75" customHeight="1">
      <c r="A32" s="10" t="s">
        <v>28</v>
      </c>
      <c r="B32" s="21">
        <f>SUM(F17+J17-B24)</f>
        <v>1171502760.38</v>
      </c>
      <c r="C32" s="21">
        <f>SUM(G17+K17-C24)</f>
        <v>621689211.5300001</v>
      </c>
      <c r="D32" s="21">
        <f>SUM(H17+L17-D24)</f>
        <v>620697031.26</v>
      </c>
      <c r="E32" s="21"/>
      <c r="F32" s="19"/>
      <c r="G32" s="19"/>
    </row>
    <row r="33" spans="2:11" ht="12.7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12.75" customHeight="1">
      <c r="B34" s="21">
        <f>SUM(B21-B29)</f>
        <v>-2.384185791015625E-07</v>
      </c>
      <c r="C34" s="21">
        <f>SUM(C21-C29)</f>
        <v>0</v>
      </c>
      <c r="D34" s="21">
        <f>SUM(D21-D29)</f>
        <v>-1.1920928955078125E-07</v>
      </c>
      <c r="E34" s="21"/>
      <c r="F34" s="19"/>
      <c r="G34" s="19"/>
      <c r="H34" s="19"/>
      <c r="I34" s="19"/>
      <c r="J34" s="19"/>
      <c r="K34" s="19"/>
    </row>
    <row r="36" spans="2:11" ht="12.75" customHeight="1">
      <c r="B36" s="5"/>
      <c r="C36" s="5"/>
      <c r="D36" s="5"/>
      <c r="E36" s="5"/>
      <c r="I36" s="5"/>
      <c r="J36" s="5"/>
      <c r="K36" s="5"/>
    </row>
  </sheetData>
  <sheetProtection/>
  <mergeCells count="5">
    <mergeCell ref="A1:M1"/>
    <mergeCell ref="A3:A4"/>
    <mergeCell ref="B3:E3"/>
    <mergeCell ref="F3:I3"/>
    <mergeCell ref="J3:M3"/>
  </mergeCells>
  <printOptions/>
  <pageMargins left="0.1968503937007874" right="0" top="0" bottom="0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6"/>
  <sheetViews>
    <sheetView showGridLines="0" tabSelected="1" zoomScalePageLayoutView="0" workbookViewId="0" topLeftCell="A10">
      <pane xSplit="28320" topLeftCell="N1" activePane="topLeft" state="split"/>
      <selection pane="topLeft" activeCell="A43" sqref="A43"/>
      <selection pane="topRight" activeCell="N5" sqref="N5:R21"/>
    </sheetView>
  </sheetViews>
  <sheetFormatPr defaultColWidth="9.140625" defaultRowHeight="12.75" customHeight="1"/>
  <cols>
    <col min="1" max="1" width="31.7109375" style="0" customWidth="1"/>
    <col min="2" max="2" width="13.421875" style="0" customWidth="1"/>
    <col min="3" max="3" width="13.7109375" style="0" customWidth="1"/>
    <col min="4" max="4" width="13.57421875" style="0" customWidth="1"/>
    <col min="5" max="5" width="6.00390625" style="0" customWidth="1"/>
    <col min="6" max="6" width="13.7109375" style="0" customWidth="1"/>
    <col min="7" max="8" width="13.28125" style="0" customWidth="1"/>
    <col min="9" max="9" width="6.00390625" style="0" customWidth="1"/>
    <col min="10" max="11" width="12.28125" style="0" customWidth="1"/>
    <col min="12" max="12" width="12.140625" style="0" customWidth="1"/>
    <col min="13" max="13" width="6.28125" style="0" customWidth="1"/>
    <col min="14" max="14" width="6.57421875" style="0" customWidth="1"/>
  </cols>
  <sheetData>
    <row r="1" spans="1:14" ht="30.75" customHeigh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44"/>
    </row>
    <row r="2" spans="1:1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17</v>
      </c>
      <c r="N2" s="4"/>
    </row>
    <row r="3" spans="1:14" ht="12.75">
      <c r="A3" s="50" t="s">
        <v>0</v>
      </c>
      <c r="B3" s="51" t="s">
        <v>15</v>
      </c>
      <c r="C3" s="51"/>
      <c r="D3" s="51"/>
      <c r="E3" s="52"/>
      <c r="F3" s="51" t="s">
        <v>13</v>
      </c>
      <c r="G3" s="51"/>
      <c r="H3" s="51"/>
      <c r="I3" s="52"/>
      <c r="J3" s="51" t="s">
        <v>14</v>
      </c>
      <c r="K3" s="51"/>
      <c r="L3" s="51"/>
      <c r="M3" s="52"/>
      <c r="N3" s="45"/>
    </row>
    <row r="4" spans="1:14" ht="33" customHeight="1">
      <c r="A4" s="50"/>
      <c r="B4" s="2" t="s">
        <v>30</v>
      </c>
      <c r="C4" s="2" t="s">
        <v>33</v>
      </c>
      <c r="D4" s="2" t="s">
        <v>16</v>
      </c>
      <c r="E4" s="18" t="s">
        <v>24</v>
      </c>
      <c r="F4" s="2" t="s">
        <v>30</v>
      </c>
      <c r="G4" s="2" t="s">
        <v>33</v>
      </c>
      <c r="H4" s="2" t="s">
        <v>16</v>
      </c>
      <c r="I4" s="18" t="s">
        <v>24</v>
      </c>
      <c r="J4" s="2" t="s">
        <v>30</v>
      </c>
      <c r="K4" s="2" t="s">
        <v>33</v>
      </c>
      <c r="L4" s="2" t="s">
        <v>16</v>
      </c>
      <c r="M4" s="18" t="s">
        <v>24</v>
      </c>
      <c r="N4" s="46"/>
    </row>
    <row r="5" spans="1:14" ht="19.5" customHeight="1">
      <c r="A5" s="34" t="s">
        <v>1</v>
      </c>
      <c r="B5" s="13">
        <f>SUM(F5+J5)</f>
        <v>245301500</v>
      </c>
      <c r="C5" s="13">
        <f aca="true" t="shared" si="0" ref="C5:D18">SUM(G5+K5)</f>
        <v>182890786.17000002</v>
      </c>
      <c r="D5" s="13">
        <f t="shared" si="0"/>
        <v>185435416.25</v>
      </c>
      <c r="E5" s="14">
        <f>SUM(D5/C5)*100</f>
        <v>101.39133858697218</v>
      </c>
      <c r="F5" s="28">
        <v>220185000</v>
      </c>
      <c r="G5" s="28">
        <v>165278810</v>
      </c>
      <c r="H5" s="28">
        <v>167757278.21</v>
      </c>
      <c r="I5" s="15">
        <f>SUM(H5/G5)*100</f>
        <v>101.49956803900028</v>
      </c>
      <c r="J5" s="28">
        <v>25116500</v>
      </c>
      <c r="K5" s="28">
        <v>17611976.17</v>
      </c>
      <c r="L5" s="28">
        <v>17678138.04</v>
      </c>
      <c r="M5" s="38">
        <f>SUM(L5/K5)*100</f>
        <v>100.37566408994294</v>
      </c>
      <c r="N5" s="47"/>
    </row>
    <row r="6" spans="1:14" ht="60.75" customHeight="1">
      <c r="A6" s="34" t="s">
        <v>21</v>
      </c>
      <c r="B6" s="13">
        <f aca="true" t="shared" si="1" ref="B6:B18">SUM(F6+J6)</f>
        <v>20164600</v>
      </c>
      <c r="C6" s="13">
        <f t="shared" si="0"/>
        <v>15090797.26</v>
      </c>
      <c r="D6" s="13">
        <f t="shared" si="0"/>
        <v>13495845.66</v>
      </c>
      <c r="E6" s="14">
        <f aca="true" t="shared" si="2" ref="E6:E21">SUM(D6/C6)*100</f>
        <v>89.43096529281715</v>
      </c>
      <c r="F6" s="28">
        <v>11397800</v>
      </c>
      <c r="G6" s="28">
        <v>8539869</v>
      </c>
      <c r="H6" s="28">
        <v>7628482.67</v>
      </c>
      <c r="I6" s="15">
        <f aca="true" t="shared" si="3" ref="I6:I21">SUM(H6/G6)*100</f>
        <v>89.32786521666785</v>
      </c>
      <c r="J6" s="28">
        <v>8766800</v>
      </c>
      <c r="K6" s="28">
        <v>6550928.26</v>
      </c>
      <c r="L6" s="28">
        <v>5867362.99</v>
      </c>
      <c r="M6" s="38">
        <f aca="true" t="shared" si="4" ref="M6:M21">SUM(L6/K6)*100</f>
        <v>89.56536779415136</v>
      </c>
      <c r="N6" s="47"/>
    </row>
    <row r="7" spans="1:14" ht="21.75" customHeight="1">
      <c r="A7" s="34" t="s">
        <v>2</v>
      </c>
      <c r="B7" s="13">
        <f t="shared" si="1"/>
        <v>15662000</v>
      </c>
      <c r="C7" s="13">
        <f t="shared" si="0"/>
        <v>12805813</v>
      </c>
      <c r="D7" s="13">
        <f t="shared" si="0"/>
        <v>11276653.5</v>
      </c>
      <c r="E7" s="14">
        <f t="shared" si="2"/>
        <v>88.05886436105229</v>
      </c>
      <c r="F7" s="28">
        <v>15611000</v>
      </c>
      <c r="G7" s="28">
        <v>12764300</v>
      </c>
      <c r="H7" s="28">
        <v>11190742.15</v>
      </c>
      <c r="I7" s="15">
        <f t="shared" si="3"/>
        <v>87.67219628181726</v>
      </c>
      <c r="J7" s="28">
        <v>51000</v>
      </c>
      <c r="K7" s="28">
        <v>41513</v>
      </c>
      <c r="L7" s="28">
        <v>85911.35</v>
      </c>
      <c r="M7" s="38">
        <f>SUM(L7/K7)*100</f>
        <v>206.95047334569895</v>
      </c>
      <c r="N7" s="47"/>
    </row>
    <row r="8" spans="1:14" ht="22.5" customHeight="1">
      <c r="A8" s="34" t="s">
        <v>3</v>
      </c>
      <c r="B8" s="13">
        <f t="shared" si="1"/>
        <v>6750100</v>
      </c>
      <c r="C8" s="13">
        <f t="shared" si="0"/>
        <v>1498825.17</v>
      </c>
      <c r="D8" s="13">
        <f t="shared" si="0"/>
        <v>971624.35</v>
      </c>
      <c r="E8" s="14">
        <f t="shared" si="2"/>
        <v>64.82572947450569</v>
      </c>
      <c r="F8" s="28">
        <v>260000</v>
      </c>
      <c r="G8" s="28">
        <v>190000</v>
      </c>
      <c r="H8" s="28">
        <v>191187.73</v>
      </c>
      <c r="I8" s="15">
        <f t="shared" si="3"/>
        <v>100.6251210526316</v>
      </c>
      <c r="J8" s="28">
        <v>6490100</v>
      </c>
      <c r="K8" s="28">
        <v>1308825.17</v>
      </c>
      <c r="L8" s="28">
        <v>780436.62</v>
      </c>
      <c r="M8" s="38">
        <f t="shared" si="4"/>
        <v>59.62879060463057</v>
      </c>
      <c r="N8" s="47"/>
    </row>
    <row r="9" spans="1:14" ht="44.25" customHeight="1">
      <c r="A9" s="34" t="s">
        <v>26</v>
      </c>
      <c r="B9" s="13">
        <f t="shared" si="1"/>
        <v>160000</v>
      </c>
      <c r="C9" s="13">
        <f t="shared" si="0"/>
        <v>79349</v>
      </c>
      <c r="D9" s="13">
        <f t="shared" si="0"/>
        <v>79349.73</v>
      </c>
      <c r="E9" s="14">
        <f t="shared" si="2"/>
        <v>100.00091998638925</v>
      </c>
      <c r="F9" s="28">
        <v>160000</v>
      </c>
      <c r="G9" s="28">
        <v>79349</v>
      </c>
      <c r="H9" s="28">
        <v>79349.73</v>
      </c>
      <c r="I9" s="15">
        <f t="shared" si="3"/>
        <v>100.00091998638925</v>
      </c>
      <c r="J9" s="28"/>
      <c r="K9" s="28"/>
      <c r="L9" s="28"/>
      <c r="M9" s="38"/>
      <c r="N9" s="47"/>
    </row>
    <row r="10" spans="1:14" ht="25.5" customHeight="1">
      <c r="A10" s="34" t="s">
        <v>4</v>
      </c>
      <c r="B10" s="13">
        <f t="shared" si="1"/>
        <v>2011300</v>
      </c>
      <c r="C10" s="13">
        <f t="shared" si="0"/>
        <v>1471850</v>
      </c>
      <c r="D10" s="13">
        <f t="shared" si="0"/>
        <v>1492897.1099999999</v>
      </c>
      <c r="E10" s="14">
        <f t="shared" si="2"/>
        <v>101.42997656011141</v>
      </c>
      <c r="F10" s="28">
        <v>1800000</v>
      </c>
      <c r="G10" s="28">
        <v>1326100</v>
      </c>
      <c r="H10" s="28">
        <v>1392775.64</v>
      </c>
      <c r="I10" s="15">
        <f t="shared" si="3"/>
        <v>105.02794962672498</v>
      </c>
      <c r="J10" s="28">
        <v>211300</v>
      </c>
      <c r="K10" s="28">
        <v>145750</v>
      </c>
      <c r="L10" s="28">
        <v>100121.47</v>
      </c>
      <c r="M10" s="38">
        <f t="shared" si="4"/>
        <v>68.69397598627788</v>
      </c>
      <c r="N10" s="47"/>
    </row>
    <row r="11" spans="1:14" ht="74.25" customHeight="1">
      <c r="A11" s="34" t="s">
        <v>5</v>
      </c>
      <c r="B11" s="13">
        <f t="shared" si="1"/>
        <v>17549207.990000002</v>
      </c>
      <c r="C11" s="13">
        <f t="shared" si="0"/>
        <v>14567678.31</v>
      </c>
      <c r="D11" s="13">
        <f t="shared" si="0"/>
        <v>16687449.09</v>
      </c>
      <c r="E11" s="14">
        <f t="shared" si="2"/>
        <v>114.55119158242861</v>
      </c>
      <c r="F11" s="28">
        <v>6700000</v>
      </c>
      <c r="G11" s="28">
        <v>5926240</v>
      </c>
      <c r="H11" s="28">
        <v>8016804.97</v>
      </c>
      <c r="I11" s="15">
        <f t="shared" si="3"/>
        <v>135.2764142187964</v>
      </c>
      <c r="J11" s="28">
        <v>10849207.99</v>
      </c>
      <c r="K11" s="28">
        <v>8641438.31</v>
      </c>
      <c r="L11" s="28">
        <v>8670644.12</v>
      </c>
      <c r="M11" s="38">
        <f t="shared" si="4"/>
        <v>100.33797394545074</v>
      </c>
      <c r="N11" s="47"/>
    </row>
    <row r="12" spans="1:14" ht="30" customHeight="1">
      <c r="A12" s="34" t="s">
        <v>6</v>
      </c>
      <c r="B12" s="30">
        <f t="shared" si="1"/>
        <v>8559000</v>
      </c>
      <c r="C12" s="13">
        <f t="shared" si="0"/>
        <v>6146900</v>
      </c>
      <c r="D12" s="13">
        <f t="shared" si="0"/>
        <v>2099365.69</v>
      </c>
      <c r="E12" s="14">
        <f t="shared" si="2"/>
        <v>34.1532429354634</v>
      </c>
      <c r="F12" s="28">
        <v>8559000</v>
      </c>
      <c r="G12" s="28">
        <v>6146900</v>
      </c>
      <c r="H12" s="28">
        <v>2099365.69</v>
      </c>
      <c r="I12" s="15">
        <f t="shared" si="3"/>
        <v>34.1532429354634</v>
      </c>
      <c r="J12" s="39">
        <v>0</v>
      </c>
      <c r="K12" s="39"/>
      <c r="L12" s="39">
        <v>0</v>
      </c>
      <c r="M12" s="38"/>
      <c r="N12" s="47"/>
    </row>
    <row r="13" spans="1:14" ht="41.25" customHeight="1">
      <c r="A13" s="34" t="s">
        <v>7</v>
      </c>
      <c r="B13" s="13">
        <f t="shared" si="1"/>
        <v>4023489.01</v>
      </c>
      <c r="C13" s="13">
        <f t="shared" si="0"/>
        <v>2044862.33</v>
      </c>
      <c r="D13" s="13">
        <f t="shared" si="0"/>
        <v>2256587.83</v>
      </c>
      <c r="E13" s="14">
        <f t="shared" si="2"/>
        <v>110.35402221918773</v>
      </c>
      <c r="F13" s="28">
        <v>2475000</v>
      </c>
      <c r="G13" s="28">
        <v>1327650</v>
      </c>
      <c r="H13" s="28">
        <v>1332770.56</v>
      </c>
      <c r="I13" s="15">
        <f t="shared" si="3"/>
        <v>100.38568598651753</v>
      </c>
      <c r="J13" s="28">
        <v>1548489.01</v>
      </c>
      <c r="K13" s="28">
        <v>717212.33</v>
      </c>
      <c r="L13" s="28">
        <v>923817.27</v>
      </c>
      <c r="M13" s="38">
        <f t="shared" si="4"/>
        <v>128.8066631537135</v>
      </c>
      <c r="N13" s="47"/>
    </row>
    <row r="14" spans="1:14" ht="42.75" customHeight="1">
      <c r="A14" s="34" t="s">
        <v>8</v>
      </c>
      <c r="B14" s="13">
        <f t="shared" si="1"/>
        <v>612503</v>
      </c>
      <c r="C14" s="13">
        <f t="shared" si="0"/>
        <v>160503</v>
      </c>
      <c r="D14" s="13">
        <f t="shared" si="0"/>
        <v>162067.99</v>
      </c>
      <c r="E14" s="14">
        <f t="shared" si="2"/>
        <v>100.97505342579265</v>
      </c>
      <c r="F14" s="28">
        <v>600000</v>
      </c>
      <c r="G14" s="28">
        <v>160000</v>
      </c>
      <c r="H14" s="28">
        <v>161564.74</v>
      </c>
      <c r="I14" s="15">
        <f t="shared" si="3"/>
        <v>100.97796249999999</v>
      </c>
      <c r="J14" s="28">
        <v>12503</v>
      </c>
      <c r="K14" s="28">
        <v>503</v>
      </c>
      <c r="L14" s="28">
        <v>503.25</v>
      </c>
      <c r="M14" s="38"/>
      <c r="N14" s="47"/>
    </row>
    <row r="15" spans="1:14" ht="36" customHeight="1">
      <c r="A15" s="34" t="s">
        <v>9</v>
      </c>
      <c r="B15" s="13">
        <f t="shared" si="1"/>
        <v>252405.57</v>
      </c>
      <c r="C15" s="13">
        <f t="shared" si="0"/>
        <v>203305.57</v>
      </c>
      <c r="D15" s="13">
        <f t="shared" si="0"/>
        <v>1119925.78</v>
      </c>
      <c r="E15" s="14">
        <f t="shared" si="2"/>
        <v>550.8583852375515</v>
      </c>
      <c r="F15" s="28">
        <v>200000</v>
      </c>
      <c r="G15" s="28">
        <v>150900</v>
      </c>
      <c r="H15" s="28">
        <v>939330.59</v>
      </c>
      <c r="I15" s="15">
        <f t="shared" si="3"/>
        <v>622.4854804506296</v>
      </c>
      <c r="J15" s="28">
        <v>52405.57</v>
      </c>
      <c r="K15" s="28">
        <v>52405.57</v>
      </c>
      <c r="L15" s="28">
        <v>180595.19</v>
      </c>
      <c r="M15" s="38">
        <f t="shared" si="4"/>
        <v>344.61067783443633</v>
      </c>
      <c r="N15" s="47"/>
    </row>
    <row r="16" spans="1:14" ht="16.5" customHeight="1">
      <c r="A16" s="34" t="s">
        <v>10</v>
      </c>
      <c r="B16" s="13">
        <f t="shared" si="1"/>
        <v>0</v>
      </c>
      <c r="C16" s="13">
        <f t="shared" si="0"/>
        <v>0</v>
      </c>
      <c r="D16" s="13">
        <f t="shared" si="0"/>
        <v>3992</v>
      </c>
      <c r="E16" s="14"/>
      <c r="F16" s="28">
        <v>0</v>
      </c>
      <c r="G16" s="28">
        <v>0</v>
      </c>
      <c r="H16" s="28">
        <v>0</v>
      </c>
      <c r="I16" s="15"/>
      <c r="J16" s="28">
        <v>0</v>
      </c>
      <c r="K16" s="28">
        <v>0</v>
      </c>
      <c r="L16" s="28">
        <v>3992</v>
      </c>
      <c r="M16" s="38"/>
      <c r="N16" s="47"/>
    </row>
    <row r="17" spans="1:14" ht="56.25" customHeight="1">
      <c r="A17" s="34" t="s">
        <v>11</v>
      </c>
      <c r="B17" s="13">
        <f>SUM(B32)</f>
        <v>1160485620.8200002</v>
      </c>
      <c r="C17" s="13">
        <f>SUM(C32)</f>
        <v>847444540.21</v>
      </c>
      <c r="D17" s="13">
        <f>SUM(D32)</f>
        <v>837022689.4000001</v>
      </c>
      <c r="E17" s="14">
        <f t="shared" si="2"/>
        <v>98.77020261320966</v>
      </c>
      <c r="F17" s="28">
        <v>1160502911.82</v>
      </c>
      <c r="G17" s="28">
        <v>838081904.2</v>
      </c>
      <c r="H17" s="28">
        <v>837038522.86</v>
      </c>
      <c r="I17" s="15">
        <f t="shared" si="3"/>
        <v>99.87550365486103</v>
      </c>
      <c r="J17" s="28">
        <v>347159947.39</v>
      </c>
      <c r="K17" s="28">
        <v>266527695.21</v>
      </c>
      <c r="L17" s="28">
        <v>255171887.77</v>
      </c>
      <c r="M17" s="38">
        <f t="shared" si="4"/>
        <v>95.73935180317655</v>
      </c>
      <c r="N17" s="47"/>
    </row>
    <row r="18" spans="1:14" ht="33" customHeight="1">
      <c r="A18" s="34" t="s">
        <v>12</v>
      </c>
      <c r="B18" s="13">
        <f t="shared" si="1"/>
        <v>42426823.56</v>
      </c>
      <c r="C18" s="30">
        <f t="shared" si="0"/>
        <v>15976823.56</v>
      </c>
      <c r="D18" s="13">
        <f t="shared" si="0"/>
        <v>14706823.56</v>
      </c>
      <c r="E18" s="14">
        <f t="shared" si="2"/>
        <v>92.05098563409308</v>
      </c>
      <c r="F18" s="28">
        <v>40629000</v>
      </c>
      <c r="G18" s="28">
        <v>14179000</v>
      </c>
      <c r="H18" s="28">
        <v>13079000</v>
      </c>
      <c r="I18" s="15">
        <f t="shared" si="3"/>
        <v>92.24204809930178</v>
      </c>
      <c r="J18" s="28">
        <v>1797823.56</v>
      </c>
      <c r="K18" s="28">
        <v>1797823.56</v>
      </c>
      <c r="L18" s="28">
        <v>1627823.56</v>
      </c>
      <c r="M18" s="38">
        <f t="shared" si="4"/>
        <v>90.54412213843722</v>
      </c>
      <c r="N18" s="47"/>
    </row>
    <row r="19" spans="1:14" ht="114.75">
      <c r="A19" s="34" t="s">
        <v>18</v>
      </c>
      <c r="B19" s="28"/>
      <c r="C19" s="32"/>
      <c r="D19" s="28"/>
      <c r="E19" s="14"/>
      <c r="F19" s="28">
        <v>1085908.92</v>
      </c>
      <c r="G19" s="28">
        <v>1085908.92</v>
      </c>
      <c r="H19" s="28">
        <v>1085908.92</v>
      </c>
      <c r="I19" s="15">
        <f t="shared" si="3"/>
        <v>100</v>
      </c>
      <c r="J19" s="28"/>
      <c r="K19" s="28"/>
      <c r="L19" s="28"/>
      <c r="M19" s="38"/>
      <c r="N19" s="47"/>
    </row>
    <row r="20" spans="1:14" s="3" customFormat="1" ht="77.25" thickBot="1">
      <c r="A20" s="33" t="s">
        <v>19</v>
      </c>
      <c r="B20" s="49">
        <f>SUM(F20)</f>
        <v>-2717183.65</v>
      </c>
      <c r="C20" s="29">
        <f>SUM(G20)</f>
        <v>-2717183.65</v>
      </c>
      <c r="D20" s="29">
        <f>SUM(H20)</f>
        <v>-2717183.65</v>
      </c>
      <c r="E20" s="16">
        <f t="shared" si="2"/>
        <v>100</v>
      </c>
      <c r="F20" s="29">
        <v>-2717183.65</v>
      </c>
      <c r="G20" s="29">
        <v>-2717183.65</v>
      </c>
      <c r="H20" s="29">
        <v>-2717183.65</v>
      </c>
      <c r="I20" s="17">
        <f t="shared" si="3"/>
        <v>100</v>
      </c>
      <c r="J20" s="29">
        <v>-1085908.92</v>
      </c>
      <c r="K20" s="29">
        <v>-1085908.92</v>
      </c>
      <c r="L20" s="29">
        <v>-1085908.92</v>
      </c>
      <c r="M20" s="40">
        <f t="shared" si="4"/>
        <v>100</v>
      </c>
      <c r="N20" s="47"/>
    </row>
    <row r="21" spans="1:14" ht="23.25" customHeight="1" thickBot="1">
      <c r="A21" s="23" t="s">
        <v>20</v>
      </c>
      <c r="B21" s="24">
        <f>SUM(B5:B20)</f>
        <v>1521241366.3</v>
      </c>
      <c r="C21" s="24">
        <f>SUM(C5:C20)</f>
        <v>1097664849.9299998</v>
      </c>
      <c r="D21" s="24">
        <f>SUM(D5:D20)</f>
        <v>1084093504.29</v>
      </c>
      <c r="E21" s="25">
        <f t="shared" si="2"/>
        <v>98.76361663208353</v>
      </c>
      <c r="F21" s="24">
        <f>SUM(F5:F20)</f>
        <v>1467448437.09</v>
      </c>
      <c r="G21" s="24">
        <f>SUM(G5:G20)</f>
        <v>1052519747.47</v>
      </c>
      <c r="H21" s="24">
        <f>SUM(H5:H20)</f>
        <v>1049275900.81</v>
      </c>
      <c r="I21" s="26">
        <f t="shared" si="3"/>
        <v>99.69180182435555</v>
      </c>
      <c r="J21" s="24">
        <f>SUM(J5:J20)</f>
        <v>400970167.59999996</v>
      </c>
      <c r="K21" s="24">
        <f>SUM(K5:K20)</f>
        <v>302310161.65999997</v>
      </c>
      <c r="L21" s="24">
        <f>SUM(L5:L20)</f>
        <v>290005324.71</v>
      </c>
      <c r="M21" s="27">
        <f t="shared" si="4"/>
        <v>95.92973094836326</v>
      </c>
      <c r="N21" s="48"/>
    </row>
    <row r="22" spans="1:14" ht="42" customHeight="1">
      <c r="A22" s="11" t="s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30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9"/>
      <c r="N23" s="9"/>
    </row>
    <row r="24" spans="1:7" ht="42" customHeight="1">
      <c r="A24" s="10" t="s">
        <v>22</v>
      </c>
      <c r="B24" s="42">
        <v>347177238.39</v>
      </c>
      <c r="C24" s="42">
        <v>257165059.2</v>
      </c>
      <c r="D24" s="42">
        <v>255187721.23</v>
      </c>
      <c r="E24" s="31"/>
      <c r="F24" s="19"/>
      <c r="G24" s="19"/>
    </row>
    <row r="25" spans="2:7" ht="12.75" customHeight="1">
      <c r="B25" s="20"/>
      <c r="C25" s="20"/>
      <c r="D25" s="20"/>
      <c r="E25" s="20"/>
      <c r="F25" s="19"/>
      <c r="G25" s="19"/>
    </row>
    <row r="26" spans="2:7" ht="12.75" customHeight="1">
      <c r="B26" s="21"/>
      <c r="C26" s="21"/>
      <c r="D26" s="21"/>
      <c r="E26" s="21"/>
      <c r="F26" s="19"/>
      <c r="G26" s="19"/>
    </row>
    <row r="27" spans="2:7" ht="12.75" customHeight="1">
      <c r="B27" s="19"/>
      <c r="C27" s="19"/>
      <c r="D27" s="19"/>
      <c r="E27" s="19"/>
      <c r="F27" s="19"/>
      <c r="G27" s="19"/>
    </row>
    <row r="28" spans="2:7" ht="12.75" customHeight="1" thickBot="1">
      <c r="B28" s="19"/>
      <c r="C28" s="19"/>
      <c r="D28" s="19"/>
      <c r="E28" s="19"/>
      <c r="F28" s="19"/>
      <c r="G28" s="19"/>
    </row>
    <row r="29" spans="1:7" ht="12.75" customHeight="1" thickBot="1">
      <c r="A29" s="10" t="s">
        <v>27</v>
      </c>
      <c r="B29" s="35">
        <f>SUM(F21+J21-B24)</f>
        <v>1521241366.2999997</v>
      </c>
      <c r="C29" s="35">
        <f>SUM(G21+K21-C24)</f>
        <v>1097664849.93</v>
      </c>
      <c r="D29" s="36">
        <f>SUM(H21+L21-D24)</f>
        <v>1084093504.29</v>
      </c>
      <c r="E29" s="21"/>
      <c r="F29" s="19"/>
      <c r="G29" s="21"/>
    </row>
    <row r="30" spans="2:7" ht="12.75" customHeight="1">
      <c r="B30" s="21">
        <f>SUM(F21+J21)</f>
        <v>1868418604.6899998</v>
      </c>
      <c r="C30" s="21">
        <f>SUM(G21+K21)</f>
        <v>1354829909.13</v>
      </c>
      <c r="D30" s="21">
        <f>SUM(H21+L21)</f>
        <v>1339281225.52</v>
      </c>
      <c r="E30" s="21"/>
      <c r="F30" s="19"/>
      <c r="G30" s="19"/>
    </row>
    <row r="31" spans="2:7" ht="12.75" customHeight="1">
      <c r="B31" s="21"/>
      <c r="C31" s="21"/>
      <c r="D31" s="21"/>
      <c r="E31" s="21"/>
      <c r="F31" s="19"/>
      <c r="G31" s="19"/>
    </row>
    <row r="32" spans="1:7" ht="12.75" customHeight="1">
      <c r="A32" s="10" t="s">
        <v>28</v>
      </c>
      <c r="B32" s="21">
        <f>SUM(F17+J17-B24)</f>
        <v>1160485620.8200002</v>
      </c>
      <c r="C32" s="21">
        <f>SUM(G17+K17-C24)</f>
        <v>847444540.21</v>
      </c>
      <c r="D32" s="21">
        <f>SUM(H17+L17-D24)</f>
        <v>837022689.4000001</v>
      </c>
      <c r="E32" s="21"/>
      <c r="F32" s="19"/>
      <c r="G32" s="19"/>
    </row>
    <row r="33" spans="2:11" ht="12.75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2:11" ht="12.75" customHeight="1">
      <c r="B34" s="21">
        <f>SUM(B21-B29)</f>
        <v>2.384185791015625E-07</v>
      </c>
      <c r="C34" s="21">
        <f>SUM(C21-C29)</f>
        <v>-2.384185791015625E-07</v>
      </c>
      <c r="D34" s="21">
        <f>SUM(D21-D29)</f>
        <v>0</v>
      </c>
      <c r="E34" s="21"/>
      <c r="F34" s="19"/>
      <c r="G34" s="19"/>
      <c r="H34" s="19"/>
      <c r="I34" s="19"/>
      <c r="J34" s="19"/>
      <c r="K34" s="19"/>
    </row>
    <row r="36" spans="2:11" ht="12.75" customHeight="1">
      <c r="B36" s="5"/>
      <c r="C36" s="5"/>
      <c r="D36" s="5"/>
      <c r="E36" s="5"/>
      <c r="I36" s="5"/>
      <c r="J36" s="5"/>
      <c r="K36" s="5"/>
    </row>
  </sheetData>
  <sheetProtection/>
  <mergeCells count="5">
    <mergeCell ref="A1:M1"/>
    <mergeCell ref="A3:A4"/>
    <mergeCell ref="B3:E3"/>
    <mergeCell ref="F3:I3"/>
    <mergeCell ref="J3:M3"/>
  </mergeCells>
  <printOptions/>
  <pageMargins left="0" right="0" top="0" bottom="0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Татьяна И. Голещихина</cp:lastModifiedBy>
  <cp:lastPrinted>2020-11-24T05:07:27Z</cp:lastPrinted>
  <dcterms:created xsi:type="dcterms:W3CDTF">2002-03-11T10:22:12Z</dcterms:created>
  <dcterms:modified xsi:type="dcterms:W3CDTF">2020-11-24T05:07:35Z</dcterms:modified>
  <cp:category/>
  <cp:version/>
  <cp:contentType/>
  <cp:contentStatus/>
</cp:coreProperties>
</file>