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1 квартал 2020" sheetId="1" r:id="rId1"/>
    <sheet name="6 мес. 2020 " sheetId="2" r:id="rId2"/>
    <sheet name="9 мес. 2020 " sheetId="3" r:id="rId3"/>
  </sheets>
  <definedNames>
    <definedName name="APPT" localSheetId="0">'1 квартал 2020'!$A$13</definedName>
    <definedName name="APPT" localSheetId="1">'6 мес. 2020 '!$A$13</definedName>
    <definedName name="APPT" localSheetId="2">'9 мес. 2020 '!$A$13</definedName>
    <definedName name="FIO" localSheetId="0">'1 квартал 2020'!$C$13</definedName>
    <definedName name="FIO" localSheetId="1">'6 мес. 2020 '!$C$13</definedName>
    <definedName name="FIO" localSheetId="2">'9 мес. 2020 '!$C$13</definedName>
    <definedName name="SIGN" localSheetId="0">'1 квартал 2020'!$A$13:$E$14</definedName>
    <definedName name="SIGN" localSheetId="1">'6 мес. 2020 '!$A$13:$E$14</definedName>
    <definedName name="SIGN" localSheetId="2">'9 мес. 2020 '!$A$13:$E$14</definedName>
    <definedName name="_xlnm.Print_Area" localSheetId="0">'1 квартал 2020'!$A$1:$N$58</definedName>
    <definedName name="_xlnm.Print_Area" localSheetId="1">'6 мес. 2020 '!$A$1:$N$58</definedName>
    <definedName name="_xlnm.Print_Area" localSheetId="2">'9 мес. 2020 '!$A$1:$N$58</definedName>
  </definedNames>
  <calcPr fullCalcOnLoad="1"/>
</workbook>
</file>

<file path=xl/sharedStrings.xml><?xml version="1.0" encoding="utf-8"?>
<sst xmlns="http://schemas.openxmlformats.org/spreadsheetml/2006/main" count="373" uniqueCount="121">
  <si>
    <t>руб.</t>
  </si>
  <si>
    <t/>
  </si>
  <si>
    <t>КФСР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</si>
  <si>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</si>
  <si>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</si>
  <si>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</si>
  <si>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</si>
  <si>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</si>
  <si>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</si>
  <si>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</si>
  <si>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</si>
  <si>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</si>
  <si>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</si>
  <si>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</si>
  <si>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</si>
  <si>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</si>
  <si>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</si>
  <si>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</si>
  <si>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</si>
  <si>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</si>
  <si>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</si>
  <si>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</si>
  <si>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</si>
  <si>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</si>
  <si>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</si>
  <si>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</si>
  <si>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</si>
  <si>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</si>
  <si>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</si>
  <si>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</si>
  <si>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</si>
  <si>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</si>
  <si>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</si>
  <si>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</si>
  <si>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</si>
  <si>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</si>
  <si>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</si>
  <si>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</si>
  <si>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</si>
  <si>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</si>
  <si>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</si>
  <si>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</si>
  <si>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</si>
  <si>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</si>
  <si>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</si>
  <si>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</si>
  <si>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</si>
  <si>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</si>
  <si>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</si>
  <si>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</si>
  <si>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</si>
  <si>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</si>
  <si>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</si>
  <si>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</si>
  <si>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</si>
  <si>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</si>
  <si>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</si>
  <si>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</si>
  <si>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</si>
  <si>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</si>
  <si>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</si>
  <si>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</si>
  <si>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</si>
  <si>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</si>
  <si>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</si>
  <si>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</si>
  <si>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</si>
  <si>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</si>
  <si>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</si>
  <si>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</si>
  <si>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</si>
  <si>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Консолидированный бюджет</t>
  </si>
  <si>
    <t>Муниципальный район</t>
  </si>
  <si>
    <t>Сельские поселения</t>
  </si>
  <si>
    <t xml:space="preserve">Расход </t>
  </si>
  <si>
    <t>% исполнения</t>
  </si>
  <si>
    <t>Наименование КФСР</t>
  </si>
  <si>
    <t xml:space="preserve">Информация об исполнении консолидированного бюджета Каргасокского района </t>
  </si>
  <si>
    <t>Итого с внутренними оборотами</t>
  </si>
  <si>
    <t>Итого без внутренних оборотов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</si>
  <si>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</si>
  <si>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</si>
  <si>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</si>
  <si>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</si>
  <si>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0107</t>
  </si>
  <si>
    <t>0401</t>
  </si>
  <si>
    <t>1403</t>
  </si>
  <si>
    <t>Общеэкономические вопросы</t>
  </si>
  <si>
    <t>Прочие межбюджетные трансферты общего характера</t>
  </si>
  <si>
    <t>Обеспечение проведения выборов и референдумов</t>
  </si>
  <si>
    <t>1103</t>
  </si>
  <si>
    <t>Спорт высших достижений</t>
  </si>
  <si>
    <t>0703</t>
  </si>
  <si>
    <t>Дополнительное образование</t>
  </si>
  <si>
    <t>0105</t>
  </si>
  <si>
    <t>Судебная система</t>
  </si>
  <si>
    <t>0410</t>
  </si>
  <si>
    <t>Связь и информатика</t>
  </si>
  <si>
    <t>0705</t>
  </si>
  <si>
    <t>Профессиональная подготовка, переподготовка и повышение квалификации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</si>
  <si>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</si>
  <si>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</si>
  <si>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</si>
  <si>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</si>
  <si>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</si>
  <si>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</si>
  <si>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0310</t>
  </si>
  <si>
    <t>Обеспечение пожарной безопасности</t>
  </si>
  <si>
    <t>Кассовый план  1  квартал</t>
  </si>
  <si>
    <t>Нначальник Управления финансов  Администрации Каргасокского района                                                                                                              Т.В.Андрейчук</t>
  </si>
  <si>
    <t>Ассигнования 2020  год</t>
  </si>
  <si>
    <t>по расходам по разделам и подразделам классификации расходов за  1 квартал 2020 года</t>
  </si>
  <si>
    <t>0900</t>
  </si>
  <si>
    <t>0909</t>
  </si>
  <si>
    <t>расх</t>
  </si>
  <si>
    <t>по расходам по разделам и подразделам классификации расходов за  6 месяцев 2020 года</t>
  </si>
  <si>
    <t>Кассовый план 6 месяцев</t>
  </si>
  <si>
    <t>ЗДРАВООХРАНЕНИЕ</t>
  </si>
  <si>
    <t>Другие вопросы в области здравоохранения</t>
  </si>
  <si>
    <t>по расходам по разделам и подразделам классификации расходов за  9 месяцев 2020 года</t>
  </si>
  <si>
    <t>Кассовый план 9 месяцев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</si>
</sst>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b/>
      <sz val="8"/>
      <name val="Arial Cyr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justify"/>
    </xf>
    <xf numFmtId="49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4" fontId="13" fillId="9" borderId="12" xfId="0" applyNumberFormat="1" applyFont="1" applyFill="1" applyBorder="1" applyAlignment="1" applyProtection="1">
      <alignment horizontal="right"/>
      <protection/>
    </xf>
    <xf numFmtId="4" fontId="7" fillId="34" borderId="0" xfId="0" applyNumberFormat="1" applyFont="1" applyFill="1" applyAlignment="1">
      <alignment/>
    </xf>
    <xf numFmtId="4" fontId="14" fillId="34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showGridLines="0" tabSelected="1" zoomScale="120" zoomScaleNormal="120" zoomScalePageLayoutView="0" workbookViewId="0" topLeftCell="A49">
      <selection activeCell="D69" sqref="D69"/>
    </sheetView>
  </sheetViews>
  <sheetFormatPr defaultColWidth="9.140625" defaultRowHeight="12.75" customHeight="1" outlineLevelRow="1"/>
  <cols>
    <col min="1" max="1" width="5.421875" style="0" customWidth="1"/>
    <col min="2" max="2" width="28.7109375" style="0" customWidth="1"/>
    <col min="3" max="3" width="12.57421875" style="0" customWidth="1"/>
    <col min="4" max="4" width="11.8515625" style="0" customWidth="1"/>
    <col min="5" max="5" width="11.28125" style="0" customWidth="1"/>
    <col min="6" max="6" width="5.7109375" style="0" customWidth="1"/>
    <col min="7" max="7" width="12.8515625" style="0" customWidth="1"/>
    <col min="8" max="8" width="12.00390625" style="0" customWidth="1"/>
    <col min="9" max="9" width="11.7109375" style="0" customWidth="1"/>
    <col min="10" max="10" width="6.00390625" style="0" customWidth="1"/>
    <col min="11" max="12" width="11.421875" style="0" customWidth="1"/>
    <col min="13" max="13" width="11.140625" style="0" customWidth="1"/>
    <col min="14" max="14" width="5.8515625" style="0" customWidth="1"/>
    <col min="15" max="15" width="12.140625" style="0" bestFit="1" customWidth="1"/>
  </cols>
  <sheetData>
    <row r="1" spans="1:14" ht="12.75" customHeight="1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>
      <c r="A2" s="37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1"/>
      <c r="B3" s="1"/>
      <c r="C3" s="1"/>
      <c r="D3" s="1"/>
      <c r="E3" s="1"/>
      <c r="F3" s="1"/>
      <c r="G3" s="1"/>
      <c r="N3" s="3" t="s">
        <v>0</v>
      </c>
    </row>
    <row r="4" spans="1:14" ht="12.75">
      <c r="A4" s="39" t="s">
        <v>2</v>
      </c>
      <c r="B4" s="39" t="s">
        <v>76</v>
      </c>
      <c r="C4" s="38" t="s">
        <v>71</v>
      </c>
      <c r="D4" s="38"/>
      <c r="E4" s="38"/>
      <c r="F4" s="38"/>
      <c r="G4" s="38" t="s">
        <v>72</v>
      </c>
      <c r="H4" s="38"/>
      <c r="I4" s="38"/>
      <c r="J4" s="38"/>
      <c r="K4" s="38" t="s">
        <v>73</v>
      </c>
      <c r="L4" s="38"/>
      <c r="M4" s="38"/>
      <c r="N4" s="38"/>
    </row>
    <row r="5" spans="1:14" ht="40.5" customHeight="1">
      <c r="A5" s="39"/>
      <c r="B5" s="39"/>
      <c r="C5" s="2" t="s">
        <v>110</v>
      </c>
      <c r="D5" s="2" t="s">
        <v>108</v>
      </c>
      <c r="E5" s="2" t="s">
        <v>74</v>
      </c>
      <c r="F5" s="2" t="s">
        <v>75</v>
      </c>
      <c r="G5" s="2" t="s">
        <v>110</v>
      </c>
      <c r="H5" s="2" t="s">
        <v>108</v>
      </c>
      <c r="I5" s="2" t="s">
        <v>74</v>
      </c>
      <c r="J5" s="2" t="s">
        <v>75</v>
      </c>
      <c r="K5" s="2" t="s">
        <v>110</v>
      </c>
      <c r="L5" s="2" t="s">
        <v>108</v>
      </c>
      <c r="M5" s="2" t="s">
        <v>74</v>
      </c>
      <c r="N5" s="2" t="s">
        <v>75</v>
      </c>
    </row>
    <row r="6" spans="1:14" ht="21">
      <c r="A6" s="12" t="s">
        <v>3</v>
      </c>
      <c r="B6" s="4" t="s">
        <v>4</v>
      </c>
      <c r="C6" s="14">
        <f>SUM(G6+K6)</f>
        <v>171762449.76999998</v>
      </c>
      <c r="D6" s="14">
        <f aca="true" t="shared" si="0" ref="D6:E26">SUM(H6+L6)</f>
        <v>34612795.75</v>
      </c>
      <c r="E6" s="14">
        <f>SUM(I6+M6)</f>
        <v>34313581.7</v>
      </c>
      <c r="F6" s="14">
        <f>SUM(E6/D6)*100</f>
        <v>99.13553920301281</v>
      </c>
      <c r="G6" s="14">
        <f>SUM(G7:G14)</f>
        <v>87626602.58</v>
      </c>
      <c r="H6" s="14">
        <f>SUM(H7:H14)</f>
        <v>16431672.36</v>
      </c>
      <c r="I6" s="14">
        <f>SUM(I7:I14)</f>
        <v>16202795.07</v>
      </c>
      <c r="J6" s="14">
        <f>SUM(I6/H6)*100</f>
        <v>98.60709680070569</v>
      </c>
      <c r="K6" s="14">
        <f>SUM(K7:K14)</f>
        <v>84135847.19</v>
      </c>
      <c r="L6" s="14">
        <f>SUM(L7:L14)</f>
        <v>18181123.39</v>
      </c>
      <c r="M6" s="14">
        <f>SUM(M7:M14)</f>
        <v>18110786.630000003</v>
      </c>
      <c r="N6" s="14">
        <f>SUM(M6/L6)*100</f>
        <v>99.61313303643996</v>
      </c>
    </row>
    <row r="7" spans="1:14" ht="45" outlineLevel="1">
      <c r="A7" s="13" t="s">
        <v>5</v>
      </c>
      <c r="B7" s="5" t="s">
        <v>6</v>
      </c>
      <c r="C7" s="15">
        <f aca="true" t="shared" si="1" ref="C7:E56">SUM(G7+K7)</f>
        <v>13106381</v>
      </c>
      <c r="D7" s="15">
        <f t="shared" si="0"/>
        <v>2466081.5</v>
      </c>
      <c r="E7" s="15">
        <f t="shared" si="0"/>
        <v>2460865.39</v>
      </c>
      <c r="F7" s="15">
        <f aca="true" t="shared" si="2" ref="F7:F57">SUM(E7/D7)*100</f>
        <v>99.78848590364917</v>
      </c>
      <c r="G7" s="21">
        <v>2300000</v>
      </c>
      <c r="H7" s="21">
        <v>397535.9</v>
      </c>
      <c r="I7" s="21">
        <v>397535.9</v>
      </c>
      <c r="J7" s="15">
        <f aca="true" t="shared" si="3" ref="J7:J56">SUM(I7/H7)*100</f>
        <v>100</v>
      </c>
      <c r="K7" s="21">
        <v>10806381</v>
      </c>
      <c r="L7" s="21">
        <v>2068545.6</v>
      </c>
      <c r="M7" s="21">
        <v>2063329.49</v>
      </c>
      <c r="N7" s="15">
        <f>SUM(M7/L7)*100</f>
        <v>99.74783683763123</v>
      </c>
    </row>
    <row r="8" spans="1:14" ht="56.25" outlineLevel="1">
      <c r="A8" s="13" t="s">
        <v>7</v>
      </c>
      <c r="B8" s="5" t="s">
        <v>8</v>
      </c>
      <c r="C8" s="15">
        <f t="shared" si="1"/>
        <v>2867102</v>
      </c>
      <c r="D8" s="15">
        <f t="shared" si="0"/>
        <v>576540</v>
      </c>
      <c r="E8" s="15">
        <f t="shared" si="0"/>
        <v>572512.96</v>
      </c>
      <c r="F8" s="15">
        <f t="shared" si="2"/>
        <v>99.30151593991742</v>
      </c>
      <c r="G8" s="21">
        <v>2867102</v>
      </c>
      <c r="H8" s="21">
        <v>576540</v>
      </c>
      <c r="I8" s="21">
        <v>572512.96</v>
      </c>
      <c r="J8" s="15">
        <f t="shared" si="3"/>
        <v>99.30151593991742</v>
      </c>
      <c r="K8" s="21"/>
      <c r="L8" s="21"/>
      <c r="M8" s="21"/>
      <c r="N8" s="15"/>
    </row>
    <row r="9" spans="1:14" ht="67.5" outlineLevel="1">
      <c r="A9" s="13" t="s">
        <v>9</v>
      </c>
      <c r="B9" s="5" t="s">
        <v>10</v>
      </c>
      <c r="C9" s="15">
        <f t="shared" si="1"/>
        <v>117735909.6</v>
      </c>
      <c r="D9" s="15">
        <f t="shared" si="0"/>
        <v>23652455.06</v>
      </c>
      <c r="E9" s="15">
        <f t="shared" si="0"/>
        <v>23373083.4</v>
      </c>
      <c r="F9" s="15">
        <f t="shared" si="2"/>
        <v>98.81884709519029</v>
      </c>
      <c r="G9" s="21">
        <v>48132056.58</v>
      </c>
      <c r="H9" s="21">
        <v>9980083.27</v>
      </c>
      <c r="I9" s="21">
        <v>9757832.26</v>
      </c>
      <c r="J9" s="15">
        <f t="shared" si="3"/>
        <v>97.7730545528805</v>
      </c>
      <c r="K9" s="21">
        <v>69603853.02</v>
      </c>
      <c r="L9" s="21">
        <v>13672371.79</v>
      </c>
      <c r="M9" s="21">
        <v>13615251.14</v>
      </c>
      <c r="N9" s="15">
        <f>SUM(M9/L9)*100</f>
        <v>99.58221842649293</v>
      </c>
    </row>
    <row r="10" spans="1:14" ht="12.75" outlineLevel="1">
      <c r="A10" s="13" t="s">
        <v>94</v>
      </c>
      <c r="B10" s="25" t="s">
        <v>95</v>
      </c>
      <c r="C10" s="15">
        <f t="shared" si="1"/>
        <v>9000</v>
      </c>
      <c r="D10" s="15">
        <f t="shared" si="0"/>
        <v>0</v>
      </c>
      <c r="E10" s="15">
        <f t="shared" si="0"/>
        <v>0</v>
      </c>
      <c r="F10" s="15"/>
      <c r="G10" s="21">
        <v>9000</v>
      </c>
      <c r="H10" s="21">
        <v>0</v>
      </c>
      <c r="I10" s="21">
        <v>0</v>
      </c>
      <c r="J10" s="15"/>
      <c r="K10" s="21"/>
      <c r="L10" s="21"/>
      <c r="M10" s="21"/>
      <c r="N10" s="15"/>
    </row>
    <row r="11" spans="1:14" ht="45" outlineLevel="1">
      <c r="A11" s="13" t="s">
        <v>11</v>
      </c>
      <c r="B11" s="5" t="s">
        <v>12</v>
      </c>
      <c r="C11" s="15">
        <f t="shared" si="1"/>
        <v>14232898</v>
      </c>
      <c r="D11" s="15">
        <f t="shared" si="0"/>
        <v>2499683.44</v>
      </c>
      <c r="E11" s="15">
        <f t="shared" si="0"/>
        <v>2498999.15</v>
      </c>
      <c r="F11" s="15">
        <f t="shared" si="2"/>
        <v>99.97262493365959</v>
      </c>
      <c r="G11" s="21">
        <v>14232898</v>
      </c>
      <c r="H11" s="21">
        <v>2499683.44</v>
      </c>
      <c r="I11" s="21">
        <v>2498999.15</v>
      </c>
      <c r="J11" s="15">
        <f t="shared" si="3"/>
        <v>99.97262493365959</v>
      </c>
      <c r="K11" s="15"/>
      <c r="L11" s="15"/>
      <c r="M11" s="15"/>
      <c r="N11" s="15"/>
    </row>
    <row r="12" spans="1:14" ht="22.5" outlineLevel="1">
      <c r="A12" s="13" t="s">
        <v>84</v>
      </c>
      <c r="B12" s="5" t="s">
        <v>89</v>
      </c>
      <c r="C12" s="15">
        <f>SUM(G12+K12)</f>
        <v>1450000</v>
      </c>
      <c r="D12" s="15">
        <f t="shared" si="0"/>
        <v>0</v>
      </c>
      <c r="E12" s="15">
        <f t="shared" si="0"/>
        <v>0</v>
      </c>
      <c r="F12" s="15"/>
      <c r="G12" s="21">
        <v>1450000</v>
      </c>
      <c r="H12" s="21">
        <v>0</v>
      </c>
      <c r="I12" s="21">
        <v>0</v>
      </c>
      <c r="J12" s="15"/>
      <c r="K12" s="21"/>
      <c r="L12" s="21"/>
      <c r="M12" s="21"/>
      <c r="N12" s="15"/>
    </row>
    <row r="13" spans="1:14" ht="12.75" outlineLevel="1">
      <c r="A13" s="13" t="s">
        <v>13</v>
      </c>
      <c r="B13" s="5" t="s">
        <v>14</v>
      </c>
      <c r="C13" s="15">
        <f t="shared" si="1"/>
        <v>1797968</v>
      </c>
      <c r="D13" s="15">
        <f t="shared" si="0"/>
        <v>0</v>
      </c>
      <c r="E13" s="15">
        <f t="shared" si="0"/>
        <v>0</v>
      </c>
      <c r="F13" s="15"/>
      <c r="G13" s="21">
        <v>936300</v>
      </c>
      <c r="H13" s="21">
        <v>0</v>
      </c>
      <c r="I13" s="21">
        <v>0</v>
      </c>
      <c r="J13" s="15"/>
      <c r="K13" s="21">
        <v>861668</v>
      </c>
      <c r="L13" s="21">
        <v>0</v>
      </c>
      <c r="M13" s="21">
        <v>0</v>
      </c>
      <c r="N13" s="15"/>
    </row>
    <row r="14" spans="1:14" ht="12.75" outlineLevel="1">
      <c r="A14" s="13" t="s">
        <v>15</v>
      </c>
      <c r="B14" s="5" t="s">
        <v>16</v>
      </c>
      <c r="C14" s="15">
        <f t="shared" si="1"/>
        <v>20563191.17</v>
      </c>
      <c r="D14" s="15">
        <f t="shared" si="0"/>
        <v>5418035.75</v>
      </c>
      <c r="E14" s="15">
        <f t="shared" si="0"/>
        <v>5408120.8</v>
      </c>
      <c r="F14" s="15">
        <f t="shared" si="2"/>
        <v>99.81700102292606</v>
      </c>
      <c r="G14" s="21">
        <v>17699246</v>
      </c>
      <c r="H14" s="21">
        <v>2977829.75</v>
      </c>
      <c r="I14" s="21">
        <v>2975914.8</v>
      </c>
      <c r="J14" s="15">
        <f t="shared" si="3"/>
        <v>99.9356930999833</v>
      </c>
      <c r="K14" s="21">
        <v>2863945.17</v>
      </c>
      <c r="L14" s="21">
        <v>2440206</v>
      </c>
      <c r="M14" s="21">
        <v>2432206</v>
      </c>
      <c r="N14" s="15">
        <f aca="true" t="shared" si="4" ref="N14:N20">SUM(M14/L14)*100</f>
        <v>99.67215882593518</v>
      </c>
    </row>
    <row r="15" spans="1:14" ht="12.75">
      <c r="A15" s="12" t="s">
        <v>17</v>
      </c>
      <c r="B15" s="4" t="s">
        <v>18</v>
      </c>
      <c r="C15" s="14">
        <f t="shared" si="1"/>
        <v>4503800</v>
      </c>
      <c r="D15" s="14">
        <f t="shared" si="0"/>
        <v>903226</v>
      </c>
      <c r="E15" s="14">
        <f t="shared" si="0"/>
        <v>760529.6599999999</v>
      </c>
      <c r="F15" s="14">
        <f t="shared" si="2"/>
        <v>84.20148002825427</v>
      </c>
      <c r="G15" s="14">
        <f>SUM(G16)</f>
        <v>2251900</v>
      </c>
      <c r="H15" s="14">
        <f>SUM(H16)</f>
        <v>451613</v>
      </c>
      <c r="I15" s="14">
        <f>SUM(I16)</f>
        <v>451613</v>
      </c>
      <c r="J15" s="14">
        <f t="shared" si="3"/>
        <v>100</v>
      </c>
      <c r="K15" s="14">
        <f>SUM(K16:K16)</f>
        <v>2251900</v>
      </c>
      <c r="L15" s="14">
        <f>SUM(L16:L16)</f>
        <v>451613</v>
      </c>
      <c r="M15" s="14">
        <f>SUM(M16:M16)</f>
        <v>308916.66</v>
      </c>
      <c r="N15" s="14">
        <f t="shared" si="4"/>
        <v>68.40296005650856</v>
      </c>
    </row>
    <row r="16" spans="1:14" ht="22.5" outlineLevel="1">
      <c r="A16" s="13" t="s">
        <v>19</v>
      </c>
      <c r="B16" s="5" t="s">
        <v>20</v>
      </c>
      <c r="C16" s="15">
        <f t="shared" si="1"/>
        <v>4503800</v>
      </c>
      <c r="D16" s="15">
        <f t="shared" si="0"/>
        <v>903226</v>
      </c>
      <c r="E16" s="15">
        <f t="shared" si="0"/>
        <v>760529.6599999999</v>
      </c>
      <c r="F16" s="15">
        <f t="shared" si="2"/>
        <v>84.20148002825427</v>
      </c>
      <c r="G16" s="21">
        <v>2251900</v>
      </c>
      <c r="H16" s="21">
        <v>451613</v>
      </c>
      <c r="I16" s="21">
        <v>451613</v>
      </c>
      <c r="J16" s="15">
        <f t="shared" si="3"/>
        <v>100</v>
      </c>
      <c r="K16" s="21">
        <v>2251900</v>
      </c>
      <c r="L16" s="21">
        <v>451613</v>
      </c>
      <c r="M16" s="21">
        <v>308916.66</v>
      </c>
      <c r="N16" s="15">
        <f t="shared" si="4"/>
        <v>68.40296005650856</v>
      </c>
    </row>
    <row r="17" spans="1:14" s="11" customFormat="1" ht="32.25" customHeight="1" outlineLevel="1">
      <c r="A17" s="12" t="s">
        <v>80</v>
      </c>
      <c r="B17" s="4" t="s">
        <v>82</v>
      </c>
      <c r="C17" s="14">
        <f t="shared" si="1"/>
        <v>471322.32</v>
      </c>
      <c r="D17" s="14">
        <f t="shared" si="0"/>
        <v>58197.3</v>
      </c>
      <c r="E17" s="14">
        <f t="shared" si="0"/>
        <v>58195.64</v>
      </c>
      <c r="F17" s="14">
        <f t="shared" si="2"/>
        <v>99.99714763399676</v>
      </c>
      <c r="G17" s="14">
        <f>SUM(G18)</f>
        <v>0</v>
      </c>
      <c r="H17" s="14">
        <f>SUM(H18)</f>
        <v>0</v>
      </c>
      <c r="I17" s="14">
        <f>SUM(I18)</f>
        <v>0</v>
      </c>
      <c r="J17" s="14"/>
      <c r="K17" s="14">
        <f>SUM(K18+K19)</f>
        <v>471322.32</v>
      </c>
      <c r="L17" s="14">
        <f>SUM(L18+L19)</f>
        <v>58197.3</v>
      </c>
      <c r="M17" s="14">
        <f>SUM(M18+M19)</f>
        <v>58195.64</v>
      </c>
      <c r="N17" s="14">
        <f t="shared" si="4"/>
        <v>99.99714763399676</v>
      </c>
    </row>
    <row r="18" spans="1:14" ht="45" outlineLevel="1">
      <c r="A18" s="13" t="s">
        <v>81</v>
      </c>
      <c r="B18" s="5" t="s">
        <v>83</v>
      </c>
      <c r="C18" s="15">
        <f t="shared" si="1"/>
        <v>469322.32</v>
      </c>
      <c r="D18" s="15">
        <f t="shared" si="0"/>
        <v>58197.3</v>
      </c>
      <c r="E18" s="15">
        <f t="shared" si="0"/>
        <v>58195.64</v>
      </c>
      <c r="F18" s="15">
        <f t="shared" si="2"/>
        <v>99.99714763399676</v>
      </c>
      <c r="G18" s="21">
        <v>0</v>
      </c>
      <c r="H18" s="21">
        <v>0</v>
      </c>
      <c r="I18" s="21">
        <v>0</v>
      </c>
      <c r="J18" s="15"/>
      <c r="K18" s="21">
        <v>469322.32</v>
      </c>
      <c r="L18" s="21">
        <v>58197.3</v>
      </c>
      <c r="M18" s="21">
        <v>58195.64</v>
      </c>
      <c r="N18" s="15">
        <f t="shared" si="4"/>
        <v>99.99714763399676</v>
      </c>
    </row>
    <row r="19" spans="1:14" ht="12.75" outlineLevel="1">
      <c r="A19" s="26" t="s">
        <v>106</v>
      </c>
      <c r="B19" s="27" t="s">
        <v>107</v>
      </c>
      <c r="C19" s="15">
        <f t="shared" si="1"/>
        <v>2000</v>
      </c>
      <c r="D19" s="15">
        <f t="shared" si="0"/>
        <v>0</v>
      </c>
      <c r="E19" s="15">
        <f t="shared" si="0"/>
        <v>0</v>
      </c>
      <c r="F19" s="15"/>
      <c r="G19" s="21"/>
      <c r="H19" s="21"/>
      <c r="I19" s="21"/>
      <c r="J19" s="15"/>
      <c r="K19" s="21">
        <v>2000</v>
      </c>
      <c r="L19" s="21">
        <v>0</v>
      </c>
      <c r="M19" s="21">
        <v>0</v>
      </c>
      <c r="N19" s="15"/>
    </row>
    <row r="20" spans="1:14" ht="12.75">
      <c r="A20" s="12" t="s">
        <v>21</v>
      </c>
      <c r="B20" s="4" t="s">
        <v>22</v>
      </c>
      <c r="C20" s="14">
        <f t="shared" si="1"/>
        <v>149687029.45000002</v>
      </c>
      <c r="D20" s="14">
        <f t="shared" si="0"/>
        <v>22749169.96</v>
      </c>
      <c r="E20" s="14">
        <f t="shared" si="0"/>
        <v>22215881.5</v>
      </c>
      <c r="F20" s="14">
        <f t="shared" si="2"/>
        <v>97.65578937193011</v>
      </c>
      <c r="G20" s="14">
        <f>SUM(G21:G26)</f>
        <v>95551155.96000001</v>
      </c>
      <c r="H20" s="14">
        <f>SUM(H21:H26)</f>
        <v>18710404.96</v>
      </c>
      <c r="I20" s="14">
        <f>SUM(I21:I26)</f>
        <v>18439982.23</v>
      </c>
      <c r="J20" s="14">
        <f t="shared" si="3"/>
        <v>98.55469333465457</v>
      </c>
      <c r="K20" s="14">
        <f>SUM(K22:K26)</f>
        <v>54135873.49</v>
      </c>
      <c r="L20" s="14">
        <f>SUM(L22:L26)</f>
        <v>4038765</v>
      </c>
      <c r="M20" s="14">
        <f>SUM(M22:M26)</f>
        <v>3775899.27</v>
      </c>
      <c r="N20" s="14">
        <f t="shared" si="4"/>
        <v>93.49143290089916</v>
      </c>
    </row>
    <row r="21" spans="1:14" ht="12.75">
      <c r="A21" s="13" t="s">
        <v>85</v>
      </c>
      <c r="B21" s="5" t="s">
        <v>87</v>
      </c>
      <c r="C21" s="15">
        <f t="shared" si="1"/>
        <v>236400</v>
      </c>
      <c r="D21" s="15">
        <f t="shared" si="0"/>
        <v>41482</v>
      </c>
      <c r="E21" s="15">
        <f t="shared" si="0"/>
        <v>19490.94</v>
      </c>
      <c r="F21" s="15">
        <f t="shared" si="2"/>
        <v>46.98650016874789</v>
      </c>
      <c r="G21" s="21">
        <v>236400</v>
      </c>
      <c r="H21" s="21">
        <v>41482</v>
      </c>
      <c r="I21" s="21">
        <v>19490.94</v>
      </c>
      <c r="J21" s="15">
        <f t="shared" si="3"/>
        <v>46.98650016874789</v>
      </c>
      <c r="K21" s="14"/>
      <c r="L21" s="14"/>
      <c r="M21" s="14"/>
      <c r="N21" s="14"/>
    </row>
    <row r="22" spans="1:14" ht="12.75" outlineLevel="1">
      <c r="A22" s="13" t="s">
        <v>23</v>
      </c>
      <c r="B22" s="5" t="s">
        <v>24</v>
      </c>
      <c r="C22" s="15">
        <f t="shared" si="1"/>
        <v>4182600</v>
      </c>
      <c r="D22" s="15">
        <f t="shared" si="0"/>
        <v>390826</v>
      </c>
      <c r="E22" s="15">
        <f t="shared" si="0"/>
        <v>142497.54</v>
      </c>
      <c r="F22" s="15">
        <f t="shared" si="2"/>
        <v>36.46060906899746</v>
      </c>
      <c r="G22" s="21">
        <v>4182600</v>
      </c>
      <c r="H22" s="21">
        <v>390826</v>
      </c>
      <c r="I22" s="21">
        <v>142497.54</v>
      </c>
      <c r="J22" s="15">
        <f t="shared" si="3"/>
        <v>36.46060906899746</v>
      </c>
      <c r="K22" s="21"/>
      <c r="L22" s="21"/>
      <c r="M22" s="21"/>
      <c r="N22" s="15"/>
    </row>
    <row r="23" spans="1:14" ht="12.75" outlineLevel="1">
      <c r="A23" s="13" t="s">
        <v>25</v>
      </c>
      <c r="B23" s="5" t="s">
        <v>26</v>
      </c>
      <c r="C23" s="15">
        <f t="shared" si="1"/>
        <v>27350000</v>
      </c>
      <c r="D23" s="15">
        <f t="shared" si="0"/>
        <v>6816557</v>
      </c>
      <c r="E23" s="15">
        <f t="shared" si="0"/>
        <v>6816533.35</v>
      </c>
      <c r="F23" s="15">
        <f t="shared" si="2"/>
        <v>99.99965305065298</v>
      </c>
      <c r="G23" s="21">
        <v>27350000</v>
      </c>
      <c r="H23" s="21">
        <v>6816557</v>
      </c>
      <c r="I23" s="21">
        <v>6816533.35</v>
      </c>
      <c r="J23" s="15">
        <f t="shared" si="3"/>
        <v>99.99965305065298</v>
      </c>
      <c r="K23" s="15"/>
      <c r="L23" s="15"/>
      <c r="M23" s="15"/>
      <c r="N23" s="15"/>
    </row>
    <row r="24" spans="1:14" ht="22.5" outlineLevel="1">
      <c r="A24" s="13" t="s">
        <v>27</v>
      </c>
      <c r="B24" s="5" t="s">
        <v>28</v>
      </c>
      <c r="C24" s="15">
        <f t="shared" si="1"/>
        <v>117133029.45</v>
      </c>
      <c r="D24" s="15">
        <f t="shared" si="0"/>
        <v>15500304.96</v>
      </c>
      <c r="E24" s="15">
        <f t="shared" si="0"/>
        <v>15237359.67</v>
      </c>
      <c r="F24" s="15">
        <f t="shared" si="2"/>
        <v>98.30361215035087</v>
      </c>
      <c r="G24" s="21">
        <v>62997155.96</v>
      </c>
      <c r="H24" s="21">
        <v>11461539.96</v>
      </c>
      <c r="I24" s="21">
        <v>11461460.4</v>
      </c>
      <c r="J24" s="15">
        <f t="shared" si="3"/>
        <v>99.99930585243973</v>
      </c>
      <c r="K24" s="21">
        <v>54135873.49</v>
      </c>
      <c r="L24" s="21">
        <v>4038765</v>
      </c>
      <c r="M24" s="21">
        <v>3775899.27</v>
      </c>
      <c r="N24" s="15">
        <f>SUM(M24/L24)*100</f>
        <v>93.49143290089916</v>
      </c>
    </row>
    <row r="25" spans="1:14" ht="12.75" outlineLevel="1">
      <c r="A25" s="28" t="s">
        <v>96</v>
      </c>
      <c r="B25" s="25" t="s">
        <v>97</v>
      </c>
      <c r="C25" s="15">
        <f t="shared" si="1"/>
        <v>0</v>
      </c>
      <c r="D25" s="15">
        <f t="shared" si="0"/>
        <v>0</v>
      </c>
      <c r="E25" s="15">
        <f t="shared" si="0"/>
        <v>0</v>
      </c>
      <c r="F25" s="15"/>
      <c r="G25" s="21"/>
      <c r="H25" s="21"/>
      <c r="I25" s="21"/>
      <c r="J25" s="15"/>
      <c r="K25" s="21"/>
      <c r="L25" s="21"/>
      <c r="M25" s="21"/>
      <c r="N25" s="15"/>
    </row>
    <row r="26" spans="1:14" ht="22.5" outlineLevel="1">
      <c r="A26" s="13" t="s">
        <v>29</v>
      </c>
      <c r="B26" s="5" t="s">
        <v>30</v>
      </c>
      <c r="C26" s="15">
        <f t="shared" si="1"/>
        <v>785000</v>
      </c>
      <c r="D26" s="15">
        <f t="shared" si="0"/>
        <v>0</v>
      </c>
      <c r="E26" s="15">
        <f t="shared" si="0"/>
        <v>0</v>
      </c>
      <c r="F26" s="15"/>
      <c r="G26" s="21">
        <v>785000</v>
      </c>
      <c r="H26" s="21">
        <v>0</v>
      </c>
      <c r="I26" s="21">
        <v>0</v>
      </c>
      <c r="J26" s="15"/>
      <c r="K26" s="21"/>
      <c r="L26" s="21"/>
      <c r="M26" s="21"/>
      <c r="N26" s="15"/>
    </row>
    <row r="27" spans="1:14" ht="21">
      <c r="A27" s="12" t="s">
        <v>31</v>
      </c>
      <c r="B27" s="4" t="s">
        <v>32</v>
      </c>
      <c r="C27" s="14">
        <f t="shared" si="1"/>
        <v>359363084.48999995</v>
      </c>
      <c r="D27" s="14">
        <f t="shared" si="1"/>
        <v>225831988.62</v>
      </c>
      <c r="E27" s="14">
        <f t="shared" si="1"/>
        <v>219011519.06</v>
      </c>
      <c r="F27" s="14">
        <f t="shared" si="2"/>
        <v>96.97984789414551</v>
      </c>
      <c r="G27" s="14">
        <f>SUM(G28:G31)</f>
        <v>198635855.91</v>
      </c>
      <c r="H27" s="14">
        <f>SUM(H28:H31)</f>
        <v>112955245.49</v>
      </c>
      <c r="I27" s="14">
        <f>SUM(I28:I31)</f>
        <v>111388485.83</v>
      </c>
      <c r="J27" s="14">
        <f t="shared" si="3"/>
        <v>98.61293766995645</v>
      </c>
      <c r="K27" s="14">
        <f>SUM(K28:K31)</f>
        <v>160727228.57999995</v>
      </c>
      <c r="L27" s="14">
        <f>SUM(L28:L31)</f>
        <v>112876743.13000001</v>
      </c>
      <c r="M27" s="14">
        <f>SUM(M28:M31)</f>
        <v>107623033.23</v>
      </c>
      <c r="N27" s="14">
        <f aca="true" t="shared" si="5" ref="N27:N32">SUM(M27/L27)*100</f>
        <v>95.34562235380116</v>
      </c>
    </row>
    <row r="28" spans="1:14" ht="12.75" outlineLevel="1">
      <c r="A28" s="13" t="s">
        <v>33</v>
      </c>
      <c r="B28" s="5" t="s">
        <v>34</v>
      </c>
      <c r="C28" s="15">
        <f t="shared" si="1"/>
        <v>24069647.86</v>
      </c>
      <c r="D28" s="15">
        <f t="shared" si="1"/>
        <v>1090290.26</v>
      </c>
      <c r="E28" s="15">
        <f t="shared" si="1"/>
        <v>629882.5</v>
      </c>
      <c r="F28" s="15">
        <f t="shared" si="2"/>
        <v>57.77200100824527</v>
      </c>
      <c r="G28" s="21">
        <v>15185054</v>
      </c>
      <c r="H28" s="21">
        <v>73559.83</v>
      </c>
      <c r="I28" s="21">
        <v>73559.83</v>
      </c>
      <c r="J28" s="15">
        <f t="shared" si="3"/>
        <v>100</v>
      </c>
      <c r="K28" s="21">
        <v>8884593.86</v>
      </c>
      <c r="L28" s="21">
        <v>1016730.43</v>
      </c>
      <c r="M28" s="21">
        <v>556322.67</v>
      </c>
      <c r="N28" s="15">
        <f t="shared" si="5"/>
        <v>54.716830890957</v>
      </c>
    </row>
    <row r="29" spans="1:14" ht="12.75" outlineLevel="1">
      <c r="A29" s="13" t="s">
        <v>35</v>
      </c>
      <c r="B29" s="5" t="s">
        <v>36</v>
      </c>
      <c r="C29" s="15">
        <f t="shared" si="1"/>
        <v>297117993.2</v>
      </c>
      <c r="D29" s="15">
        <f t="shared" si="1"/>
        <v>221228988.29</v>
      </c>
      <c r="E29" s="15">
        <f t="shared" si="1"/>
        <v>214869943.62</v>
      </c>
      <c r="F29" s="15">
        <f t="shared" si="2"/>
        <v>97.125582538187</v>
      </c>
      <c r="G29" s="21">
        <v>161343719.66</v>
      </c>
      <c r="H29" s="21">
        <v>112773685.66</v>
      </c>
      <c r="I29" s="21">
        <v>111206926</v>
      </c>
      <c r="J29" s="15">
        <f t="shared" si="3"/>
        <v>98.61070457099044</v>
      </c>
      <c r="K29" s="21">
        <v>135774273.54</v>
      </c>
      <c r="L29" s="21">
        <v>108455302.63</v>
      </c>
      <c r="M29" s="21">
        <v>103663017.62</v>
      </c>
      <c r="N29" s="15">
        <f t="shared" si="5"/>
        <v>95.58132715156485</v>
      </c>
    </row>
    <row r="30" spans="1:14" ht="12.75" outlineLevel="1">
      <c r="A30" s="13" t="s">
        <v>37</v>
      </c>
      <c r="B30" s="5" t="s">
        <v>38</v>
      </c>
      <c r="C30" s="15">
        <f t="shared" si="1"/>
        <v>33722290.17</v>
      </c>
      <c r="D30" s="15">
        <f t="shared" si="1"/>
        <v>2651985.48</v>
      </c>
      <c r="E30" s="15">
        <f t="shared" si="1"/>
        <v>2650968.35</v>
      </c>
      <c r="F30" s="15">
        <f t="shared" si="2"/>
        <v>99.96164647175972</v>
      </c>
      <c r="G30" s="21">
        <v>21507082.25</v>
      </c>
      <c r="H30" s="21">
        <v>0</v>
      </c>
      <c r="I30" s="21">
        <v>0</v>
      </c>
      <c r="J30" s="15"/>
      <c r="K30" s="21">
        <v>12215207.92</v>
      </c>
      <c r="L30" s="21">
        <v>2651985.48</v>
      </c>
      <c r="M30" s="21">
        <v>2650968.35</v>
      </c>
      <c r="N30" s="15">
        <f t="shared" si="5"/>
        <v>99.96164647175972</v>
      </c>
    </row>
    <row r="31" spans="1:14" ht="22.5" outlineLevel="1">
      <c r="A31" s="13" t="s">
        <v>39</v>
      </c>
      <c r="B31" s="5" t="s">
        <v>40</v>
      </c>
      <c r="C31" s="15">
        <f t="shared" si="1"/>
        <v>4453153.26</v>
      </c>
      <c r="D31" s="15">
        <f t="shared" si="1"/>
        <v>860724.59</v>
      </c>
      <c r="E31" s="15">
        <f t="shared" si="1"/>
        <v>860724.59</v>
      </c>
      <c r="F31" s="15">
        <f t="shared" si="2"/>
        <v>100</v>
      </c>
      <c r="G31" s="21">
        <v>600000</v>
      </c>
      <c r="H31" s="21">
        <v>108000</v>
      </c>
      <c r="I31" s="21">
        <v>108000</v>
      </c>
      <c r="J31" s="15">
        <f t="shared" si="3"/>
        <v>100</v>
      </c>
      <c r="K31" s="21">
        <v>3853153.26</v>
      </c>
      <c r="L31" s="21">
        <v>752724.59</v>
      </c>
      <c r="M31" s="21">
        <v>752724.59</v>
      </c>
      <c r="N31" s="15">
        <f t="shared" si="5"/>
        <v>100</v>
      </c>
    </row>
    <row r="32" spans="1:14" ht="12.75">
      <c r="A32" s="12" t="s">
        <v>41</v>
      </c>
      <c r="B32" s="4" t="s">
        <v>42</v>
      </c>
      <c r="C32" s="14">
        <f t="shared" si="1"/>
        <v>789891356.6800001</v>
      </c>
      <c r="D32" s="14">
        <f t="shared" si="1"/>
        <v>195887762.04999998</v>
      </c>
      <c r="E32" s="14">
        <f t="shared" si="1"/>
        <v>178357599.4</v>
      </c>
      <c r="F32" s="14">
        <f t="shared" si="2"/>
        <v>91.05091483687204</v>
      </c>
      <c r="G32" s="14">
        <f>SUM(G33:G38)</f>
        <v>789687656.6800001</v>
      </c>
      <c r="H32" s="14">
        <f>SUM(H33:H38)</f>
        <v>195874062.04999998</v>
      </c>
      <c r="I32" s="14">
        <f>SUM(I33:I38)</f>
        <v>178353599.4</v>
      </c>
      <c r="J32" s="14">
        <f t="shared" si="3"/>
        <v>91.05524107345688</v>
      </c>
      <c r="K32" s="14">
        <f>SUM(K33:K38)</f>
        <v>203700</v>
      </c>
      <c r="L32" s="14">
        <f>SUM(L33:L38)</f>
        <v>13700</v>
      </c>
      <c r="M32" s="14">
        <f>SUM(M33:M38)</f>
        <v>4000</v>
      </c>
      <c r="N32" s="14">
        <f t="shared" si="5"/>
        <v>29.1970802919708</v>
      </c>
    </row>
    <row r="33" spans="1:14" ht="12.75" outlineLevel="1">
      <c r="A33" s="13" t="s">
        <v>43</v>
      </c>
      <c r="B33" s="5" t="s">
        <v>44</v>
      </c>
      <c r="C33" s="15">
        <f t="shared" si="1"/>
        <v>168365585.02</v>
      </c>
      <c r="D33" s="15">
        <f t="shared" si="1"/>
        <v>45976229.03</v>
      </c>
      <c r="E33" s="15">
        <f t="shared" si="1"/>
        <v>45926559.03</v>
      </c>
      <c r="F33" s="15">
        <f t="shared" si="2"/>
        <v>99.89196591141133</v>
      </c>
      <c r="G33" s="21">
        <v>168365585.02</v>
      </c>
      <c r="H33" s="21">
        <v>45976229.03</v>
      </c>
      <c r="I33" s="21">
        <v>45926559.03</v>
      </c>
      <c r="J33" s="15">
        <f t="shared" si="3"/>
        <v>99.89196591141133</v>
      </c>
      <c r="K33" s="15"/>
      <c r="L33" s="15"/>
      <c r="M33" s="15"/>
      <c r="N33" s="15"/>
    </row>
    <row r="34" spans="1:14" ht="12.75" outlineLevel="1">
      <c r="A34" s="13" t="s">
        <v>45</v>
      </c>
      <c r="B34" s="5" t="s">
        <v>46</v>
      </c>
      <c r="C34" s="15">
        <f t="shared" si="1"/>
        <v>512205544.68</v>
      </c>
      <c r="D34" s="15">
        <f t="shared" si="1"/>
        <v>130364894.79</v>
      </c>
      <c r="E34" s="15">
        <f t="shared" si="1"/>
        <v>113049899.96</v>
      </c>
      <c r="F34" s="15">
        <f t="shared" si="2"/>
        <v>86.71805407591353</v>
      </c>
      <c r="G34" s="21">
        <v>512205544.68</v>
      </c>
      <c r="H34" s="21">
        <v>130364894.79</v>
      </c>
      <c r="I34" s="21">
        <v>113049899.96</v>
      </c>
      <c r="J34" s="15">
        <f t="shared" si="3"/>
        <v>86.71805407591353</v>
      </c>
      <c r="K34" s="15"/>
      <c r="L34" s="15"/>
      <c r="M34" s="15"/>
      <c r="N34" s="15"/>
    </row>
    <row r="35" spans="1:14" ht="12.75" outlineLevel="1">
      <c r="A35" s="26" t="s">
        <v>92</v>
      </c>
      <c r="B35" s="27" t="s">
        <v>93</v>
      </c>
      <c r="C35" s="15">
        <f t="shared" si="1"/>
        <v>65908423</v>
      </c>
      <c r="D35" s="15">
        <f t="shared" si="1"/>
        <v>11203862.48</v>
      </c>
      <c r="E35" s="15">
        <f t="shared" si="1"/>
        <v>11120990.32</v>
      </c>
      <c r="F35" s="15">
        <f t="shared" si="2"/>
        <v>99.26032508746037</v>
      </c>
      <c r="G35" s="21">
        <v>65908423</v>
      </c>
      <c r="H35" s="21">
        <v>11203862.48</v>
      </c>
      <c r="I35" s="21">
        <v>11120990.32</v>
      </c>
      <c r="J35" s="15">
        <f t="shared" si="3"/>
        <v>99.26032508746037</v>
      </c>
      <c r="K35" s="15"/>
      <c r="L35" s="15"/>
      <c r="M35" s="15"/>
      <c r="N35" s="15"/>
    </row>
    <row r="36" spans="1:14" ht="33.75" outlineLevel="1">
      <c r="A36" s="28" t="s">
        <v>98</v>
      </c>
      <c r="B36" s="25" t="s">
        <v>99</v>
      </c>
      <c r="C36" s="15">
        <f t="shared" si="1"/>
        <v>278843.98</v>
      </c>
      <c r="D36" s="15">
        <f t="shared" si="1"/>
        <v>110538.98</v>
      </c>
      <c r="E36" s="15">
        <f t="shared" si="1"/>
        <v>73229.98</v>
      </c>
      <c r="F36" s="15">
        <f t="shared" si="2"/>
        <v>66.2481054194638</v>
      </c>
      <c r="G36" s="21">
        <v>211443.98</v>
      </c>
      <c r="H36" s="21">
        <v>96838.98</v>
      </c>
      <c r="I36" s="21">
        <v>69229.98</v>
      </c>
      <c r="J36" s="15">
        <f t="shared" si="3"/>
        <v>71.48978644756481</v>
      </c>
      <c r="K36" s="21">
        <v>67400</v>
      </c>
      <c r="L36" s="21">
        <v>13700</v>
      </c>
      <c r="M36" s="21">
        <v>4000</v>
      </c>
      <c r="N36" s="15"/>
    </row>
    <row r="37" spans="1:15" ht="22.5" outlineLevel="1">
      <c r="A37" s="13" t="s">
        <v>47</v>
      </c>
      <c r="B37" s="5" t="s">
        <v>48</v>
      </c>
      <c r="C37" s="15">
        <f t="shared" si="1"/>
        <v>4878400</v>
      </c>
      <c r="D37" s="15">
        <f>SUM(H37+L37)</f>
        <v>30000</v>
      </c>
      <c r="E37" s="15">
        <f t="shared" si="1"/>
        <v>30000</v>
      </c>
      <c r="F37" s="15">
        <f t="shared" si="2"/>
        <v>100</v>
      </c>
      <c r="G37" s="21">
        <v>4742100</v>
      </c>
      <c r="H37" s="21">
        <v>30000</v>
      </c>
      <c r="I37" s="21">
        <v>30000</v>
      </c>
      <c r="J37" s="15">
        <f t="shared" si="3"/>
        <v>100</v>
      </c>
      <c r="K37" s="21">
        <v>136300</v>
      </c>
      <c r="L37" s="21">
        <v>0</v>
      </c>
      <c r="M37" s="21">
        <v>0</v>
      </c>
      <c r="N37" s="15"/>
      <c r="O37" s="24"/>
    </row>
    <row r="38" spans="1:14" ht="15" customHeight="1" outlineLevel="1">
      <c r="A38" s="13" t="s">
        <v>49</v>
      </c>
      <c r="B38" s="5" t="s">
        <v>50</v>
      </c>
      <c r="C38" s="15">
        <f t="shared" si="1"/>
        <v>38254560</v>
      </c>
      <c r="D38" s="15">
        <f t="shared" si="1"/>
        <v>8202236.77</v>
      </c>
      <c r="E38" s="15">
        <f t="shared" si="1"/>
        <v>8156920.11</v>
      </c>
      <c r="F38" s="15">
        <f t="shared" si="2"/>
        <v>99.44750851175442</v>
      </c>
      <c r="G38" s="21">
        <v>38254560</v>
      </c>
      <c r="H38" s="21">
        <v>8202236.77</v>
      </c>
      <c r="I38" s="21">
        <v>8156920.11</v>
      </c>
      <c r="J38" s="15">
        <f t="shared" si="3"/>
        <v>99.44750851175442</v>
      </c>
      <c r="K38" s="15"/>
      <c r="L38" s="15"/>
      <c r="M38" s="15"/>
      <c r="N38" s="15"/>
    </row>
    <row r="39" spans="1:14" ht="12.75">
      <c r="A39" s="12" t="s">
        <v>51</v>
      </c>
      <c r="B39" s="4" t="s">
        <v>52</v>
      </c>
      <c r="C39" s="14">
        <f t="shared" si="1"/>
        <v>154159836.45</v>
      </c>
      <c r="D39" s="14">
        <f t="shared" si="1"/>
        <v>27706395.560000002</v>
      </c>
      <c r="E39" s="14">
        <f t="shared" si="1"/>
        <v>25952854.04</v>
      </c>
      <c r="F39" s="14">
        <f t="shared" si="2"/>
        <v>93.6709864832378</v>
      </c>
      <c r="G39" s="14">
        <f>SUM(G40:G41)</f>
        <v>104134297</v>
      </c>
      <c r="H39" s="14">
        <f>SUM(H40:H41)</f>
        <v>17745804.8</v>
      </c>
      <c r="I39" s="14">
        <f>SUM(I40:I41)</f>
        <v>17370796.2</v>
      </c>
      <c r="J39" s="14">
        <f t="shared" si="3"/>
        <v>97.88677603396155</v>
      </c>
      <c r="K39" s="14">
        <f>SUM(K40)</f>
        <v>50025539.45</v>
      </c>
      <c r="L39" s="14">
        <f>SUM(L40)</f>
        <v>9960590.76</v>
      </c>
      <c r="M39" s="14">
        <f>SUM(M40)</f>
        <v>8582057.84</v>
      </c>
      <c r="N39" s="14">
        <f>SUM(M39/L39)*100</f>
        <v>86.16012891990354</v>
      </c>
    </row>
    <row r="40" spans="1:14" ht="12.75" outlineLevel="1">
      <c r="A40" s="13" t="s">
        <v>53</v>
      </c>
      <c r="B40" s="5" t="s">
        <v>54</v>
      </c>
      <c r="C40" s="15">
        <f t="shared" si="1"/>
        <v>148590861.45</v>
      </c>
      <c r="D40" s="15">
        <f t="shared" si="1"/>
        <v>26747090.759999998</v>
      </c>
      <c r="E40" s="15">
        <f t="shared" si="1"/>
        <v>24993557.84</v>
      </c>
      <c r="F40" s="15">
        <f t="shared" si="2"/>
        <v>93.4440237417432</v>
      </c>
      <c r="G40" s="21">
        <v>98565322</v>
      </c>
      <c r="H40" s="21">
        <v>16786500</v>
      </c>
      <c r="I40" s="21">
        <v>16411500</v>
      </c>
      <c r="J40" s="15">
        <f t="shared" si="3"/>
        <v>97.76606201411849</v>
      </c>
      <c r="K40" s="21">
        <v>50025539.45</v>
      </c>
      <c r="L40" s="21">
        <v>9960590.76</v>
      </c>
      <c r="M40" s="21">
        <v>8582057.84</v>
      </c>
      <c r="N40" s="15">
        <f>SUM(M40/L40)*100</f>
        <v>86.16012891990354</v>
      </c>
    </row>
    <row r="41" spans="1:14" ht="22.5" outlineLevel="1">
      <c r="A41" s="13" t="s">
        <v>55</v>
      </c>
      <c r="B41" s="5" t="s">
        <v>56</v>
      </c>
      <c r="C41" s="15">
        <f t="shared" si="1"/>
        <v>5568975</v>
      </c>
      <c r="D41" s="15">
        <f t="shared" si="1"/>
        <v>959304.8</v>
      </c>
      <c r="E41" s="15">
        <f t="shared" si="1"/>
        <v>959296.2</v>
      </c>
      <c r="F41" s="15">
        <f t="shared" si="2"/>
        <v>99.99910351746388</v>
      </c>
      <c r="G41" s="21">
        <v>5568975</v>
      </c>
      <c r="H41" s="21">
        <v>959304.8</v>
      </c>
      <c r="I41" s="21">
        <v>959296.2</v>
      </c>
      <c r="J41" s="15">
        <f t="shared" si="3"/>
        <v>99.99910351746388</v>
      </c>
      <c r="K41" s="15"/>
      <c r="L41" s="15"/>
      <c r="M41" s="15"/>
      <c r="N41" s="15"/>
    </row>
    <row r="42" spans="1:14" ht="12.75" outlineLevel="1">
      <c r="A42" s="12" t="s">
        <v>112</v>
      </c>
      <c r="B42" s="5"/>
      <c r="C42" s="14">
        <f>SUM(G42+K42)</f>
        <v>1313000</v>
      </c>
      <c r="D42" s="14">
        <f t="shared" si="1"/>
        <v>0</v>
      </c>
      <c r="E42" s="14">
        <f t="shared" si="1"/>
        <v>0</v>
      </c>
      <c r="F42" s="14"/>
      <c r="G42" s="22">
        <f>SUM(G43)</f>
        <v>1313000</v>
      </c>
      <c r="H42" s="22">
        <f>SUM(H43)</f>
        <v>0</v>
      </c>
      <c r="I42" s="22">
        <f>SUM(I43)</f>
        <v>0</v>
      </c>
      <c r="J42" s="15"/>
      <c r="K42" s="14">
        <f>SUM(K43)</f>
        <v>0</v>
      </c>
      <c r="L42" s="14">
        <f>SUM(L43)</f>
        <v>0</v>
      </c>
      <c r="M42" s="14">
        <f>SUM(M43)</f>
        <v>0</v>
      </c>
      <c r="N42" s="14"/>
    </row>
    <row r="43" spans="1:14" ht="12.75" outlineLevel="1">
      <c r="A43" s="13" t="s">
        <v>113</v>
      </c>
      <c r="B43" s="5"/>
      <c r="C43" s="15">
        <f t="shared" si="1"/>
        <v>1313000</v>
      </c>
      <c r="D43" s="15">
        <f t="shared" si="1"/>
        <v>0</v>
      </c>
      <c r="E43" s="15">
        <f t="shared" si="1"/>
        <v>0</v>
      </c>
      <c r="F43" s="15"/>
      <c r="G43" s="21">
        <v>1313000</v>
      </c>
      <c r="H43" s="21">
        <v>0</v>
      </c>
      <c r="I43" s="21">
        <v>0</v>
      </c>
      <c r="J43" s="15"/>
      <c r="K43" s="15"/>
      <c r="L43" s="15"/>
      <c r="M43" s="15"/>
      <c r="N43" s="15"/>
    </row>
    <row r="44" spans="1:14" ht="12.75" outlineLevel="1">
      <c r="A44" s="12" t="s">
        <v>57</v>
      </c>
      <c r="B44" s="4" t="s">
        <v>58</v>
      </c>
      <c r="C44" s="14">
        <f t="shared" si="1"/>
        <v>43784308.84</v>
      </c>
      <c r="D44" s="14">
        <f t="shared" si="1"/>
        <v>7405332.040000001</v>
      </c>
      <c r="E44" s="14">
        <f t="shared" si="1"/>
        <v>6955285.08</v>
      </c>
      <c r="F44" s="14">
        <f t="shared" si="2"/>
        <v>93.92266332462789</v>
      </c>
      <c r="G44" s="14">
        <f>SUM(G45:G46)</f>
        <v>43782291.1</v>
      </c>
      <c r="H44" s="14">
        <f>SUM(H45:H46)</f>
        <v>7404814.300000001</v>
      </c>
      <c r="I44" s="14">
        <f>SUM(I45:I46)</f>
        <v>6954767.34</v>
      </c>
      <c r="J44" s="14">
        <f t="shared" si="3"/>
        <v>93.92223840103591</v>
      </c>
      <c r="K44" s="14">
        <f>SUM(K45:K46)</f>
        <v>2017.74</v>
      </c>
      <c r="L44" s="14">
        <f>SUM(L45:L46)</f>
        <v>517.74</v>
      </c>
      <c r="M44" s="14">
        <f>SUM(M45:M46)</f>
        <v>517.74</v>
      </c>
      <c r="N44" s="14">
        <f>SUM(M44/L44)*100</f>
        <v>100</v>
      </c>
    </row>
    <row r="45" spans="1:14" ht="12.75" outlineLevel="1">
      <c r="A45" s="13" t="s">
        <v>59</v>
      </c>
      <c r="B45" s="5" t="s">
        <v>60</v>
      </c>
      <c r="C45" s="15">
        <f t="shared" si="1"/>
        <v>5268106.1</v>
      </c>
      <c r="D45" s="15">
        <f t="shared" si="1"/>
        <v>2143390.1</v>
      </c>
      <c r="E45" s="15">
        <f t="shared" si="1"/>
        <v>2070870.1</v>
      </c>
      <c r="F45" s="15">
        <f t="shared" si="2"/>
        <v>96.61657483628389</v>
      </c>
      <c r="G45" s="21">
        <v>5268106.1</v>
      </c>
      <c r="H45" s="21">
        <v>2143390.1</v>
      </c>
      <c r="I45" s="21">
        <v>2070870.1</v>
      </c>
      <c r="J45" s="15">
        <f t="shared" si="3"/>
        <v>96.61657483628389</v>
      </c>
      <c r="K45" s="21"/>
      <c r="L45" s="21"/>
      <c r="M45" s="21"/>
      <c r="N45" s="15"/>
    </row>
    <row r="46" spans="1:14" ht="12.75" outlineLevel="1">
      <c r="A46" s="13" t="s">
        <v>61</v>
      </c>
      <c r="B46" s="5" t="s">
        <v>62</v>
      </c>
      <c r="C46" s="15">
        <f t="shared" si="1"/>
        <v>38516202.74</v>
      </c>
      <c r="D46" s="15">
        <f t="shared" si="1"/>
        <v>5261941.94</v>
      </c>
      <c r="E46" s="15">
        <f t="shared" si="1"/>
        <v>4884414.98</v>
      </c>
      <c r="F46" s="15">
        <f t="shared" si="2"/>
        <v>92.82533018598834</v>
      </c>
      <c r="G46" s="21">
        <v>38514185</v>
      </c>
      <c r="H46" s="21">
        <v>5261424.2</v>
      </c>
      <c r="I46" s="21">
        <v>4883897.24</v>
      </c>
      <c r="J46" s="15">
        <f t="shared" si="3"/>
        <v>92.8246241768531</v>
      </c>
      <c r="K46" s="21">
        <v>2017.74</v>
      </c>
      <c r="L46" s="21">
        <v>517.74</v>
      </c>
      <c r="M46" s="21">
        <v>517.74</v>
      </c>
      <c r="N46" s="15">
        <f>SUM(M46/L46)*100</f>
        <v>100</v>
      </c>
    </row>
    <row r="47" spans="1:14" ht="15.75" customHeight="1">
      <c r="A47" s="12" t="s">
        <v>63</v>
      </c>
      <c r="B47" s="4" t="s">
        <v>64</v>
      </c>
      <c r="C47" s="14">
        <f>SUM(G47+K47)</f>
        <v>18918945.759999998</v>
      </c>
      <c r="D47" s="14">
        <f t="shared" si="1"/>
        <v>5245391.25</v>
      </c>
      <c r="E47" s="14">
        <f t="shared" si="1"/>
        <v>4822466.1899999995</v>
      </c>
      <c r="F47" s="14">
        <f t="shared" si="2"/>
        <v>91.93720659064277</v>
      </c>
      <c r="G47" s="14">
        <f>SUM(G48:G50)</f>
        <v>12053000</v>
      </c>
      <c r="H47" s="14">
        <f>SUM(H48:H50)</f>
        <v>3080425.94</v>
      </c>
      <c r="I47" s="14">
        <f>SUM(I48:I50)</f>
        <v>3080425.94</v>
      </c>
      <c r="J47" s="14">
        <f t="shared" si="3"/>
        <v>100</v>
      </c>
      <c r="K47" s="14">
        <f>SUM(K48:K50)</f>
        <v>6865945.76</v>
      </c>
      <c r="L47" s="14">
        <f>SUM(L48:L50)</f>
        <v>2164965.31</v>
      </c>
      <c r="M47" s="14">
        <f>SUM(M48:M50)</f>
        <v>1742040.25</v>
      </c>
      <c r="N47" s="14">
        <f>SUM(M47/L47)*100</f>
        <v>80.46504218582606</v>
      </c>
    </row>
    <row r="48" spans="1:14" ht="12.75" outlineLevel="1">
      <c r="A48" s="13" t="s">
        <v>65</v>
      </c>
      <c r="B48" s="5" t="s">
        <v>66</v>
      </c>
      <c r="C48" s="15">
        <f>SUM(G48+K48)</f>
        <v>9218662.93</v>
      </c>
      <c r="D48" s="15">
        <f>SUM(H48+L48)</f>
        <v>1983156.58</v>
      </c>
      <c r="E48" s="15">
        <f t="shared" si="1"/>
        <v>1562231.52</v>
      </c>
      <c r="F48" s="15">
        <f t="shared" si="2"/>
        <v>78.77499617302028</v>
      </c>
      <c r="G48" s="21">
        <v>4374500</v>
      </c>
      <c r="H48" s="21">
        <v>1322600</v>
      </c>
      <c r="I48" s="21">
        <v>1322600</v>
      </c>
      <c r="J48" s="15">
        <f t="shared" si="3"/>
        <v>100</v>
      </c>
      <c r="K48" s="21">
        <v>4844162.93</v>
      </c>
      <c r="L48" s="21">
        <v>660556.58</v>
      </c>
      <c r="M48" s="21">
        <v>239631.52</v>
      </c>
      <c r="N48" s="15">
        <f>SUM(M48/L48)*100</f>
        <v>36.2772133766346</v>
      </c>
    </row>
    <row r="49" spans="1:14" ht="12.75" outlineLevel="1">
      <c r="A49" s="28" t="s">
        <v>100</v>
      </c>
      <c r="B49" s="25" t="s">
        <v>101</v>
      </c>
      <c r="C49" s="15">
        <f t="shared" si="1"/>
        <v>7694830.83</v>
      </c>
      <c r="D49" s="15">
        <f t="shared" si="1"/>
        <v>1965766.73</v>
      </c>
      <c r="E49" s="15">
        <f t="shared" si="1"/>
        <v>1965766.73</v>
      </c>
      <c r="F49" s="15">
        <f t="shared" si="2"/>
        <v>100</v>
      </c>
      <c r="G49" s="21">
        <v>6488600</v>
      </c>
      <c r="H49" s="21">
        <v>1199840</v>
      </c>
      <c r="I49" s="21">
        <v>1199840</v>
      </c>
      <c r="J49" s="15">
        <f t="shared" si="3"/>
        <v>100</v>
      </c>
      <c r="K49" s="21">
        <v>1206230.83</v>
      </c>
      <c r="L49" s="21">
        <v>765926.73</v>
      </c>
      <c r="M49" s="21">
        <v>765926.73</v>
      </c>
      <c r="N49" s="15">
        <f>SUM(M49/L49)*100</f>
        <v>100</v>
      </c>
    </row>
    <row r="50" spans="1:14" ht="12.75" outlineLevel="1">
      <c r="A50" s="13" t="s">
        <v>90</v>
      </c>
      <c r="B50" s="27" t="s">
        <v>91</v>
      </c>
      <c r="C50" s="15">
        <f t="shared" si="1"/>
        <v>2005452</v>
      </c>
      <c r="D50" s="15">
        <f t="shared" si="1"/>
        <v>1296467.94</v>
      </c>
      <c r="E50" s="15">
        <f t="shared" si="1"/>
        <v>1294467.94</v>
      </c>
      <c r="F50" s="15">
        <f t="shared" si="2"/>
        <v>99.84573471211328</v>
      </c>
      <c r="G50" s="21">
        <v>1189900</v>
      </c>
      <c r="H50" s="21">
        <v>557985.94</v>
      </c>
      <c r="I50" s="21">
        <v>557985.94</v>
      </c>
      <c r="J50" s="15">
        <f t="shared" si="3"/>
        <v>100</v>
      </c>
      <c r="K50" s="21">
        <v>815552</v>
      </c>
      <c r="L50" s="21">
        <v>738482</v>
      </c>
      <c r="M50" s="21">
        <v>736482</v>
      </c>
      <c r="N50" s="15">
        <f>SUM(M50/L50)*100</f>
        <v>99.72917417079901</v>
      </c>
    </row>
    <row r="51" spans="1:14" ht="31.5">
      <c r="A51" s="29" t="s">
        <v>102</v>
      </c>
      <c r="B51" s="30" t="s">
        <v>103</v>
      </c>
      <c r="C51" s="14">
        <f>SUM(C52)</f>
        <v>4408000</v>
      </c>
      <c r="D51" s="14">
        <f>SUM(D52)</f>
        <v>1336000</v>
      </c>
      <c r="E51" s="14">
        <f>SUM(E52)</f>
        <v>1277991.79</v>
      </c>
      <c r="F51" s="14">
        <f t="shared" si="2"/>
        <v>95.65806811377246</v>
      </c>
      <c r="G51" s="22">
        <f>SUM(G52)</f>
        <v>4408000</v>
      </c>
      <c r="H51" s="22">
        <f>SUM(H52)</f>
        <v>1336000</v>
      </c>
      <c r="I51" s="22">
        <f>SUM(I52)</f>
        <v>1277991.79</v>
      </c>
      <c r="J51" s="14">
        <f t="shared" si="3"/>
        <v>95.65806811377246</v>
      </c>
      <c r="K51" s="14"/>
      <c r="L51" s="14"/>
      <c r="M51" s="14"/>
      <c r="N51" s="14"/>
    </row>
    <row r="52" spans="1:14" ht="27" customHeight="1">
      <c r="A52" s="28" t="s">
        <v>104</v>
      </c>
      <c r="B52" s="25" t="s">
        <v>105</v>
      </c>
      <c r="C52" s="15">
        <f t="shared" si="1"/>
        <v>4408000</v>
      </c>
      <c r="D52" s="15">
        <f t="shared" si="1"/>
        <v>1336000</v>
      </c>
      <c r="E52" s="15">
        <f t="shared" si="1"/>
        <v>1277991.79</v>
      </c>
      <c r="F52" s="15">
        <f t="shared" si="2"/>
        <v>95.65806811377246</v>
      </c>
      <c r="G52" s="21">
        <v>4408000</v>
      </c>
      <c r="H52" s="21">
        <v>1336000</v>
      </c>
      <c r="I52" s="21">
        <v>1277991.79</v>
      </c>
      <c r="J52" s="15">
        <f t="shared" si="3"/>
        <v>95.65806811377246</v>
      </c>
      <c r="K52" s="15"/>
      <c r="L52" s="15"/>
      <c r="M52" s="15"/>
      <c r="N52" s="15"/>
    </row>
    <row r="53" spans="1:14" ht="57" customHeight="1" outlineLevel="1">
      <c r="A53" s="12" t="s">
        <v>67</v>
      </c>
      <c r="B53" s="4" t="s">
        <v>68</v>
      </c>
      <c r="C53" s="14">
        <f t="shared" si="1"/>
        <v>98615888.64</v>
      </c>
      <c r="D53" s="14">
        <f t="shared" si="1"/>
        <v>19739503</v>
      </c>
      <c r="E53" s="14">
        <f t="shared" si="1"/>
        <v>19719503</v>
      </c>
      <c r="F53" s="14">
        <f t="shared" si="2"/>
        <v>99.89868032644996</v>
      </c>
      <c r="G53" s="14">
        <f>SUM(G54:G55)</f>
        <v>98615888.64</v>
      </c>
      <c r="H53" s="14">
        <f>SUM(H54:H55)</f>
        <v>19739503</v>
      </c>
      <c r="I53" s="14">
        <f>SUM(I54:I55)</f>
        <v>19719503</v>
      </c>
      <c r="J53" s="14">
        <f t="shared" si="3"/>
        <v>99.89868032644996</v>
      </c>
      <c r="K53" s="14">
        <f>SUM(K54:K55)</f>
        <v>0</v>
      </c>
      <c r="L53" s="14">
        <f>SUM(L54:L55)</f>
        <v>0</v>
      </c>
      <c r="M53" s="14">
        <f>SUM(M54:M55)</f>
        <v>0</v>
      </c>
      <c r="N53" s="14"/>
    </row>
    <row r="54" spans="1:14" ht="45" outlineLevel="1">
      <c r="A54" s="13" t="s">
        <v>69</v>
      </c>
      <c r="B54" s="5" t="s">
        <v>70</v>
      </c>
      <c r="C54" s="15">
        <f t="shared" si="1"/>
        <v>60991900</v>
      </c>
      <c r="D54" s="15">
        <f t="shared" si="1"/>
        <v>15257977</v>
      </c>
      <c r="E54" s="15">
        <f t="shared" si="1"/>
        <v>15257977</v>
      </c>
      <c r="F54" s="15">
        <f t="shared" si="2"/>
        <v>100</v>
      </c>
      <c r="G54" s="21">
        <v>60991900</v>
      </c>
      <c r="H54" s="21">
        <v>15257977</v>
      </c>
      <c r="I54" s="21">
        <v>15257977</v>
      </c>
      <c r="J54" s="15">
        <f t="shared" si="3"/>
        <v>100</v>
      </c>
      <c r="K54" s="15"/>
      <c r="L54" s="15"/>
      <c r="M54" s="15"/>
      <c r="N54" s="15"/>
    </row>
    <row r="55" spans="1:14" ht="22.5" outlineLevel="1">
      <c r="A55" s="13" t="s">
        <v>86</v>
      </c>
      <c r="B55" s="5" t="s">
        <v>88</v>
      </c>
      <c r="C55" s="15">
        <f>SUM(G55+K55)</f>
        <v>37623988.64</v>
      </c>
      <c r="D55" s="15">
        <f t="shared" si="1"/>
        <v>4481526</v>
      </c>
      <c r="E55" s="15">
        <f t="shared" si="1"/>
        <v>4461526</v>
      </c>
      <c r="F55" s="15">
        <f t="shared" si="2"/>
        <v>99.55372344152416</v>
      </c>
      <c r="G55" s="21">
        <v>37623988.64</v>
      </c>
      <c r="H55" s="21">
        <v>4481526</v>
      </c>
      <c r="I55" s="21">
        <v>4461526</v>
      </c>
      <c r="J55" s="15">
        <f t="shared" si="3"/>
        <v>99.55372344152416</v>
      </c>
      <c r="K55" s="15"/>
      <c r="L55" s="15"/>
      <c r="M55" s="15"/>
      <c r="N55" s="15"/>
    </row>
    <row r="56" spans="1:14" ht="12.75">
      <c r="A56" s="10" t="s">
        <v>1</v>
      </c>
      <c r="B56" s="9" t="s">
        <v>78</v>
      </c>
      <c r="C56" s="14">
        <f t="shared" si="1"/>
        <v>1796879022.4</v>
      </c>
      <c r="D56" s="14">
        <f t="shared" si="1"/>
        <v>541475761.5300001</v>
      </c>
      <c r="E56" s="14">
        <f t="shared" si="1"/>
        <v>513445407.05999994</v>
      </c>
      <c r="F56" s="14">
        <f t="shared" si="2"/>
        <v>94.8233408655639</v>
      </c>
      <c r="G56" s="18">
        <f>SUM(G6+G15+G20+G27+G32+G39+G44+G47+G53+G17+G51+G42)</f>
        <v>1438059647.8700001</v>
      </c>
      <c r="H56" s="18">
        <f>SUM(H6+H15+H20+H27+H32+H39+H44+H47+H53+H17+H51+H42)</f>
        <v>393729545.90000004</v>
      </c>
      <c r="I56" s="18">
        <f>SUM(I6+I15+I20+I27+I32+I39+I44+I47+I53+I17+I51+I42)</f>
        <v>373239959.79999995</v>
      </c>
      <c r="J56" s="19">
        <f t="shared" si="3"/>
        <v>94.79602526318813</v>
      </c>
      <c r="K56" s="18">
        <f>SUM(K6+K15+K20+K27+K32+K39+K44+K47+K53+K17+K42)</f>
        <v>358819374.53</v>
      </c>
      <c r="L56" s="18">
        <f>SUM(L6+L15+L20+L27+L32+L39+L44+L47+L53+L17+L42)</f>
        <v>147746215.63000003</v>
      </c>
      <c r="M56" s="18">
        <f>SUM(M6+M15+M20+M27+M32+M39+M44+M47+M53+M17+M42)</f>
        <v>140205447.26</v>
      </c>
      <c r="N56" s="19">
        <f>SUM(M56/L56)*100</f>
        <v>94.89613433559317</v>
      </c>
    </row>
    <row r="57" spans="1:14" ht="12.75" outlineLevel="1">
      <c r="A57" s="10"/>
      <c r="B57" s="9" t="s">
        <v>79</v>
      </c>
      <c r="C57" s="19">
        <f>SUM(C56-C60)</f>
        <v>1508211815.1000001</v>
      </c>
      <c r="D57" s="19">
        <f>SUM(D56-D60)</f>
        <v>405175412.8900001</v>
      </c>
      <c r="E57" s="19">
        <f>SUM(E56-E60)</f>
        <v>376990641.05999994</v>
      </c>
      <c r="F57" s="19">
        <f t="shared" si="2"/>
        <v>93.04380993185983</v>
      </c>
      <c r="G57" s="16"/>
      <c r="H57" s="16"/>
      <c r="I57" s="16"/>
      <c r="J57" s="14"/>
      <c r="K57" s="16"/>
      <c r="L57" s="16"/>
      <c r="M57" s="16"/>
      <c r="N57" s="14"/>
    </row>
    <row r="58" spans="1:14" ht="26.25" customHeight="1">
      <c r="A58" s="20" t="s">
        <v>109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8"/>
      <c r="M58" s="8"/>
      <c r="N58" s="8"/>
    </row>
    <row r="59" spans="1:10" ht="12.75">
      <c r="A59" s="1"/>
      <c r="C59" s="6"/>
      <c r="D59" s="6"/>
      <c r="E59" s="6"/>
      <c r="F59" s="7"/>
      <c r="G59" s="6"/>
      <c r="H59" s="6"/>
      <c r="I59" s="6"/>
      <c r="J59" s="7"/>
    </row>
    <row r="60" spans="3:10" ht="13.5">
      <c r="C60" s="34">
        <v>288667207.3</v>
      </c>
      <c r="D60" s="35">
        <v>136300348.64</v>
      </c>
      <c r="E60" s="34">
        <v>136454766</v>
      </c>
      <c r="F60" s="7"/>
      <c r="G60" s="7"/>
      <c r="H60" s="7"/>
      <c r="I60" s="7"/>
      <c r="J60" s="7"/>
    </row>
    <row r="61" spans="2:13" ht="15.75" customHeight="1">
      <c r="B61" s="32" t="s">
        <v>114</v>
      </c>
      <c r="C61" s="23">
        <v>288667207.3</v>
      </c>
      <c r="D61" s="33">
        <v>138225833.2</v>
      </c>
      <c r="E61" s="23">
        <v>136454766</v>
      </c>
      <c r="F61" s="7"/>
      <c r="G61" s="7"/>
      <c r="H61" s="7"/>
      <c r="I61" s="7"/>
      <c r="J61" s="7"/>
      <c r="K61" s="7"/>
      <c r="L61" s="7"/>
      <c r="M61" s="7"/>
    </row>
    <row r="62" ht="19.5" customHeight="1">
      <c r="H62" s="17"/>
    </row>
  </sheetData>
  <sheetProtection/>
  <mergeCells count="7">
    <mergeCell ref="A1:N1"/>
    <mergeCell ref="A2:N2"/>
    <mergeCell ref="C4:F4"/>
    <mergeCell ref="G4:J4"/>
    <mergeCell ref="K4:N4"/>
    <mergeCell ref="A4:A5"/>
    <mergeCell ref="B4:B5"/>
  </mergeCells>
  <printOptions/>
  <pageMargins left="0.15748031496062992" right="0" top="0" bottom="0" header="0.5118110236220472" footer="0.5118110236220472"/>
  <pageSetup horizontalDpi="600" verticalDpi="600" orientation="landscape" paperSize="9" scale="92" r:id="rId1"/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showGridLines="0" zoomScale="120" zoomScaleNormal="120" zoomScalePageLayoutView="0" workbookViewId="0" topLeftCell="D31">
      <selection activeCell="P1" sqref="P1:X16384"/>
    </sheetView>
  </sheetViews>
  <sheetFormatPr defaultColWidth="9.140625" defaultRowHeight="12.75" customHeight="1" outlineLevelRow="1"/>
  <cols>
    <col min="1" max="1" width="5.421875" style="0" customWidth="1"/>
    <col min="2" max="2" width="28.7109375" style="0" customWidth="1"/>
    <col min="3" max="3" width="12.57421875" style="0" customWidth="1"/>
    <col min="4" max="4" width="11.8515625" style="0" customWidth="1"/>
    <col min="5" max="5" width="11.28125" style="0" customWidth="1"/>
    <col min="6" max="6" width="5.7109375" style="0" customWidth="1"/>
    <col min="7" max="7" width="12.8515625" style="0" customWidth="1"/>
    <col min="8" max="8" width="12.00390625" style="0" customWidth="1"/>
    <col min="9" max="9" width="11.7109375" style="0" customWidth="1"/>
    <col min="10" max="10" width="6.00390625" style="0" customWidth="1"/>
    <col min="11" max="12" width="11.421875" style="0" customWidth="1"/>
    <col min="13" max="13" width="11.140625" style="0" customWidth="1"/>
    <col min="14" max="14" width="5.8515625" style="0" customWidth="1"/>
    <col min="15" max="15" width="7.7109375" style="0" customWidth="1"/>
  </cols>
  <sheetData>
    <row r="1" spans="1:14" ht="12.75" customHeight="1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>
      <c r="A2" s="37" t="s">
        <v>115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1"/>
      <c r="B3" s="1"/>
      <c r="C3" s="1"/>
      <c r="D3" s="1"/>
      <c r="E3" s="1"/>
      <c r="F3" s="1"/>
      <c r="G3" s="1"/>
      <c r="N3" s="3" t="s">
        <v>0</v>
      </c>
    </row>
    <row r="4" spans="1:14" ht="12.75">
      <c r="A4" s="39" t="s">
        <v>2</v>
      </c>
      <c r="B4" s="39" t="s">
        <v>76</v>
      </c>
      <c r="C4" s="38" t="s">
        <v>71</v>
      </c>
      <c r="D4" s="38"/>
      <c r="E4" s="38"/>
      <c r="F4" s="38"/>
      <c r="G4" s="38" t="s">
        <v>72</v>
      </c>
      <c r="H4" s="38"/>
      <c r="I4" s="38"/>
      <c r="J4" s="38"/>
      <c r="K4" s="38" t="s">
        <v>73</v>
      </c>
      <c r="L4" s="38"/>
      <c r="M4" s="38"/>
      <c r="N4" s="38"/>
    </row>
    <row r="5" spans="1:14" ht="40.5" customHeight="1">
      <c r="A5" s="39"/>
      <c r="B5" s="39"/>
      <c r="C5" s="2" t="s">
        <v>110</v>
      </c>
      <c r="D5" s="2" t="s">
        <v>116</v>
      </c>
      <c r="E5" s="2" t="s">
        <v>74</v>
      </c>
      <c r="F5" s="2" t="s">
        <v>75</v>
      </c>
      <c r="G5" s="2" t="s">
        <v>110</v>
      </c>
      <c r="H5" s="2" t="s">
        <v>116</v>
      </c>
      <c r="I5" s="2" t="s">
        <v>74</v>
      </c>
      <c r="J5" s="2" t="s">
        <v>75</v>
      </c>
      <c r="K5" s="2" t="s">
        <v>110</v>
      </c>
      <c r="L5" s="2" t="s">
        <v>116</v>
      </c>
      <c r="M5" s="2" t="s">
        <v>74</v>
      </c>
      <c r="N5" s="2" t="s">
        <v>75</v>
      </c>
    </row>
    <row r="6" spans="1:14" ht="21">
      <c r="A6" s="12" t="s">
        <v>3</v>
      </c>
      <c r="B6" s="4" t="s">
        <v>4</v>
      </c>
      <c r="C6" s="14">
        <f>SUM(G6+K6)</f>
        <v>175762706.7</v>
      </c>
      <c r="D6" s="14">
        <f aca="true" t="shared" si="0" ref="D6:E26">SUM(H6+L6)</f>
        <v>75770220.72999999</v>
      </c>
      <c r="E6" s="14">
        <f>SUM(I6+M6)</f>
        <v>75613407.00999999</v>
      </c>
      <c r="F6" s="14">
        <f>SUM(E6/D6)*100</f>
        <v>99.79304043397367</v>
      </c>
      <c r="G6" s="14">
        <f>SUM(G7:G14)</f>
        <v>90932021.28999999</v>
      </c>
      <c r="H6" s="14">
        <f>SUM(H7:H14)</f>
        <v>38612504.57</v>
      </c>
      <c r="I6" s="14">
        <f>SUM(I7:I14)</f>
        <v>38473041.32</v>
      </c>
      <c r="J6" s="14">
        <f>SUM(I6/H6)*100</f>
        <v>99.6388132509064</v>
      </c>
      <c r="K6" s="14">
        <f>SUM(K7:K14)</f>
        <v>84830685.41000001</v>
      </c>
      <c r="L6" s="14">
        <f>SUM(L7:L14)</f>
        <v>37157716.16</v>
      </c>
      <c r="M6" s="14">
        <f>SUM(M7:M14)</f>
        <v>37140365.69</v>
      </c>
      <c r="N6" s="14">
        <f>SUM(M6/L6)*100</f>
        <v>99.95330587615965</v>
      </c>
    </row>
    <row r="7" spans="1:14" ht="45" outlineLevel="1">
      <c r="A7" s="13" t="s">
        <v>5</v>
      </c>
      <c r="B7" s="5" t="s">
        <v>6</v>
      </c>
      <c r="C7" s="15">
        <f aca="true" t="shared" si="1" ref="C7:E56">SUM(G7+K7)</f>
        <v>13106381</v>
      </c>
      <c r="D7" s="15">
        <f t="shared" si="0"/>
        <v>5607437.35</v>
      </c>
      <c r="E7" s="15">
        <f t="shared" si="0"/>
        <v>5609286.69</v>
      </c>
      <c r="F7" s="15">
        <f aca="true" t="shared" si="2" ref="F7:F57">SUM(E7/D7)*100</f>
        <v>100.03298012772271</v>
      </c>
      <c r="G7" s="21">
        <v>2300000</v>
      </c>
      <c r="H7" s="21">
        <v>908629.25</v>
      </c>
      <c r="I7" s="21">
        <v>908629.25</v>
      </c>
      <c r="J7" s="15">
        <f aca="true" t="shared" si="3" ref="J7:J56">SUM(I7/H7)*100</f>
        <v>100</v>
      </c>
      <c r="K7" s="21">
        <v>10806381</v>
      </c>
      <c r="L7" s="21">
        <v>4698808.1</v>
      </c>
      <c r="M7" s="21">
        <v>4700657.44</v>
      </c>
      <c r="N7" s="15">
        <f>SUM(M7/L7)*100</f>
        <v>100.03935764050465</v>
      </c>
    </row>
    <row r="8" spans="1:14" ht="56.25" outlineLevel="1">
      <c r="A8" s="13" t="s">
        <v>7</v>
      </c>
      <c r="B8" s="5" t="s">
        <v>8</v>
      </c>
      <c r="C8" s="15">
        <f t="shared" si="1"/>
        <v>2886754</v>
      </c>
      <c r="D8" s="15">
        <f t="shared" si="0"/>
        <v>1345963.04</v>
      </c>
      <c r="E8" s="15">
        <f t="shared" si="0"/>
        <v>1338850.2</v>
      </c>
      <c r="F8" s="15">
        <f t="shared" si="2"/>
        <v>99.47154269555574</v>
      </c>
      <c r="G8" s="21">
        <v>2886754</v>
      </c>
      <c r="H8" s="21">
        <v>1345963.04</v>
      </c>
      <c r="I8" s="21">
        <v>1338850.2</v>
      </c>
      <c r="J8" s="15">
        <f t="shared" si="3"/>
        <v>99.47154269555574</v>
      </c>
      <c r="K8" s="21"/>
      <c r="L8" s="21"/>
      <c r="M8" s="21"/>
      <c r="N8" s="15"/>
    </row>
    <row r="9" spans="1:14" ht="67.5" outlineLevel="1">
      <c r="A9" s="13" t="s">
        <v>9</v>
      </c>
      <c r="B9" s="5" t="s">
        <v>10</v>
      </c>
      <c r="C9" s="15">
        <f t="shared" si="1"/>
        <v>118906309.56</v>
      </c>
      <c r="D9" s="15">
        <f t="shared" si="0"/>
        <v>52533086.69</v>
      </c>
      <c r="E9" s="15">
        <f t="shared" si="0"/>
        <v>52391823.27</v>
      </c>
      <c r="F9" s="15">
        <f t="shared" si="2"/>
        <v>99.73109628826192</v>
      </c>
      <c r="G9" s="21">
        <v>48822056.58</v>
      </c>
      <c r="H9" s="21">
        <v>22909082.71</v>
      </c>
      <c r="I9" s="21">
        <v>22787019.1</v>
      </c>
      <c r="J9" s="15">
        <f t="shared" si="3"/>
        <v>99.4671824640682</v>
      </c>
      <c r="K9" s="21">
        <v>70084252.98</v>
      </c>
      <c r="L9" s="21">
        <v>29624003.98</v>
      </c>
      <c r="M9" s="21">
        <v>29604804.17</v>
      </c>
      <c r="N9" s="15">
        <f>SUM(M9/L9)*100</f>
        <v>99.93518833573962</v>
      </c>
    </row>
    <row r="10" spans="1:14" ht="12.75" outlineLevel="1">
      <c r="A10" s="13" t="s">
        <v>94</v>
      </c>
      <c r="B10" s="25" t="s">
        <v>95</v>
      </c>
      <c r="C10" s="15">
        <f t="shared" si="1"/>
        <v>9000</v>
      </c>
      <c r="D10" s="15">
        <f t="shared" si="0"/>
        <v>0</v>
      </c>
      <c r="E10" s="15">
        <f t="shared" si="0"/>
        <v>0</v>
      </c>
      <c r="F10" s="15"/>
      <c r="G10" s="21">
        <v>9000</v>
      </c>
      <c r="H10" s="21">
        <v>0</v>
      </c>
      <c r="I10" s="21">
        <v>0</v>
      </c>
      <c r="J10" s="15"/>
      <c r="K10" s="21"/>
      <c r="L10" s="21"/>
      <c r="M10" s="21"/>
      <c r="N10" s="15"/>
    </row>
    <row r="11" spans="1:14" ht="45" outlineLevel="1">
      <c r="A11" s="13" t="s">
        <v>11</v>
      </c>
      <c r="B11" s="5" t="s">
        <v>12</v>
      </c>
      <c r="C11" s="15">
        <f t="shared" si="1"/>
        <v>14215258</v>
      </c>
      <c r="D11" s="15">
        <f t="shared" si="0"/>
        <v>6859441.82</v>
      </c>
      <c r="E11" s="15">
        <f t="shared" si="0"/>
        <v>6856261.67</v>
      </c>
      <c r="F11" s="15">
        <f t="shared" si="2"/>
        <v>99.9536383559559</v>
      </c>
      <c r="G11" s="21">
        <v>14215258</v>
      </c>
      <c r="H11" s="21">
        <v>6859441.82</v>
      </c>
      <c r="I11" s="21">
        <v>6856261.67</v>
      </c>
      <c r="J11" s="15">
        <f t="shared" si="3"/>
        <v>99.9536383559559</v>
      </c>
      <c r="K11" s="15"/>
      <c r="L11" s="15"/>
      <c r="M11" s="15"/>
      <c r="N11" s="15"/>
    </row>
    <row r="12" spans="1:14" ht="22.5" outlineLevel="1">
      <c r="A12" s="13" t="s">
        <v>84</v>
      </c>
      <c r="B12" s="5" t="s">
        <v>89</v>
      </c>
      <c r="C12" s="15">
        <f>SUM(G12+K12)</f>
        <v>1450000</v>
      </c>
      <c r="D12" s="15">
        <f t="shared" si="0"/>
        <v>0</v>
      </c>
      <c r="E12" s="15">
        <f t="shared" si="0"/>
        <v>0</v>
      </c>
      <c r="F12" s="15"/>
      <c r="G12" s="21">
        <v>1450000</v>
      </c>
      <c r="H12" s="21">
        <v>0</v>
      </c>
      <c r="I12" s="21">
        <v>0</v>
      </c>
      <c r="J12" s="15"/>
      <c r="K12" s="21"/>
      <c r="L12" s="21"/>
      <c r="M12" s="21"/>
      <c r="N12" s="15"/>
    </row>
    <row r="13" spans="1:14" ht="12.75" outlineLevel="1">
      <c r="A13" s="13" t="s">
        <v>13</v>
      </c>
      <c r="B13" s="5" t="s">
        <v>14</v>
      </c>
      <c r="C13" s="15">
        <f t="shared" si="1"/>
        <v>3354495.08</v>
      </c>
      <c r="D13" s="15">
        <f t="shared" si="0"/>
        <v>0</v>
      </c>
      <c r="E13" s="15">
        <f t="shared" si="0"/>
        <v>0</v>
      </c>
      <c r="F13" s="15"/>
      <c r="G13" s="21">
        <v>2915881.08</v>
      </c>
      <c r="H13" s="21">
        <v>0</v>
      </c>
      <c r="I13" s="21">
        <v>0</v>
      </c>
      <c r="J13" s="15"/>
      <c r="K13" s="21">
        <v>438614</v>
      </c>
      <c r="L13" s="21">
        <v>0</v>
      </c>
      <c r="M13" s="21">
        <v>0</v>
      </c>
      <c r="N13" s="14"/>
    </row>
    <row r="14" spans="1:14" ht="12.75" outlineLevel="1">
      <c r="A14" s="13" t="s">
        <v>15</v>
      </c>
      <c r="B14" s="5" t="s">
        <v>16</v>
      </c>
      <c r="C14" s="15">
        <f t="shared" si="1"/>
        <v>21834509.06</v>
      </c>
      <c r="D14" s="15">
        <f t="shared" si="0"/>
        <v>9424291.83</v>
      </c>
      <c r="E14" s="15">
        <f t="shared" si="0"/>
        <v>9417185.18</v>
      </c>
      <c r="F14" s="15">
        <f t="shared" si="2"/>
        <v>99.9245922120389</v>
      </c>
      <c r="G14" s="21">
        <v>18333071.63</v>
      </c>
      <c r="H14" s="21">
        <v>6589387.75</v>
      </c>
      <c r="I14" s="21">
        <v>6582281.1</v>
      </c>
      <c r="J14" s="15">
        <f t="shared" si="3"/>
        <v>99.89215007115038</v>
      </c>
      <c r="K14" s="21">
        <v>3501437.43</v>
      </c>
      <c r="L14" s="21">
        <v>2834904.08</v>
      </c>
      <c r="M14" s="21">
        <v>2834904.08</v>
      </c>
      <c r="N14" s="15">
        <f aca="true" t="shared" si="4" ref="N14:N20">SUM(M14/L14)*100</f>
        <v>100</v>
      </c>
    </row>
    <row r="15" spans="1:14" ht="12.75">
      <c r="A15" s="12" t="s">
        <v>17</v>
      </c>
      <c r="B15" s="4" t="s">
        <v>18</v>
      </c>
      <c r="C15" s="14">
        <f t="shared" si="1"/>
        <v>4503800</v>
      </c>
      <c r="D15" s="14">
        <f t="shared" si="0"/>
        <v>2112281</v>
      </c>
      <c r="E15" s="14">
        <f t="shared" si="0"/>
        <v>1943538.1</v>
      </c>
      <c r="F15" s="14">
        <f t="shared" si="2"/>
        <v>92.01134224092344</v>
      </c>
      <c r="G15" s="14">
        <f>SUM(G16)</f>
        <v>2251900</v>
      </c>
      <c r="H15" s="14">
        <f>SUM(H16)</f>
        <v>1056141</v>
      </c>
      <c r="I15" s="14">
        <f>SUM(I16)</f>
        <v>1056141</v>
      </c>
      <c r="J15" s="14">
        <f t="shared" si="3"/>
        <v>100</v>
      </c>
      <c r="K15" s="14">
        <f>SUM(K16:K16)</f>
        <v>2251900</v>
      </c>
      <c r="L15" s="14">
        <f>SUM(L16:L16)</f>
        <v>1056140</v>
      </c>
      <c r="M15" s="14">
        <f>SUM(M16:M16)</f>
        <v>887397.1</v>
      </c>
      <c r="N15" s="14">
        <f t="shared" si="4"/>
        <v>84.02267691783287</v>
      </c>
    </row>
    <row r="16" spans="1:14" ht="22.5" outlineLevel="1">
      <c r="A16" s="13" t="s">
        <v>19</v>
      </c>
      <c r="B16" s="5" t="s">
        <v>20</v>
      </c>
      <c r="C16" s="15">
        <f t="shared" si="1"/>
        <v>4503800</v>
      </c>
      <c r="D16" s="15">
        <f t="shared" si="0"/>
        <v>2112281</v>
      </c>
      <c r="E16" s="15">
        <f t="shared" si="0"/>
        <v>1943538.1</v>
      </c>
      <c r="F16" s="15">
        <f t="shared" si="2"/>
        <v>92.01134224092344</v>
      </c>
      <c r="G16" s="21">
        <v>2251900</v>
      </c>
      <c r="H16" s="21">
        <v>1056141</v>
      </c>
      <c r="I16" s="21">
        <v>1056141</v>
      </c>
      <c r="J16" s="15">
        <f t="shared" si="3"/>
        <v>100</v>
      </c>
      <c r="K16" s="21">
        <v>2251900</v>
      </c>
      <c r="L16" s="21">
        <v>1056140</v>
      </c>
      <c r="M16" s="21">
        <v>887397.1</v>
      </c>
      <c r="N16" s="14">
        <f>SUM(M16/L16)*100</f>
        <v>84.02267691783287</v>
      </c>
    </row>
    <row r="17" spans="1:14" s="11" customFormat="1" ht="32.25" customHeight="1" outlineLevel="1">
      <c r="A17" s="12" t="s">
        <v>80</v>
      </c>
      <c r="B17" s="4" t="s">
        <v>82</v>
      </c>
      <c r="C17" s="14">
        <f t="shared" si="1"/>
        <v>664771.32</v>
      </c>
      <c r="D17" s="14">
        <f t="shared" si="0"/>
        <v>289574.02</v>
      </c>
      <c r="E17" s="14">
        <f t="shared" si="0"/>
        <v>289574.01</v>
      </c>
      <c r="F17" s="14">
        <f t="shared" si="2"/>
        <v>99.99999654665153</v>
      </c>
      <c r="G17" s="14">
        <f>SUM(G18)</f>
        <v>0</v>
      </c>
      <c r="H17" s="14">
        <f>SUM(H18)</f>
        <v>0</v>
      </c>
      <c r="I17" s="14">
        <f>SUM(I18)</f>
        <v>0</v>
      </c>
      <c r="J17" s="14"/>
      <c r="K17" s="14">
        <f>SUM(K18+K19)</f>
        <v>664771.32</v>
      </c>
      <c r="L17" s="14">
        <f>SUM(L18+L19)</f>
        <v>289574.02</v>
      </c>
      <c r="M17" s="14">
        <f>SUM(M18+M19)</f>
        <v>289574.01</v>
      </c>
      <c r="N17" s="14">
        <f t="shared" si="4"/>
        <v>99.99999654665153</v>
      </c>
    </row>
    <row r="18" spans="1:14" ht="45" outlineLevel="1">
      <c r="A18" s="13" t="s">
        <v>81</v>
      </c>
      <c r="B18" s="5" t="s">
        <v>83</v>
      </c>
      <c r="C18" s="15">
        <f t="shared" si="1"/>
        <v>662771.32</v>
      </c>
      <c r="D18" s="15">
        <f t="shared" si="0"/>
        <v>289574.02</v>
      </c>
      <c r="E18" s="15">
        <f t="shared" si="0"/>
        <v>289574.01</v>
      </c>
      <c r="F18" s="15">
        <f t="shared" si="2"/>
        <v>99.99999654665153</v>
      </c>
      <c r="G18" s="21">
        <v>0</v>
      </c>
      <c r="H18" s="21">
        <v>0</v>
      </c>
      <c r="I18" s="21">
        <v>0</v>
      </c>
      <c r="J18" s="15"/>
      <c r="K18" s="21">
        <v>662771.32</v>
      </c>
      <c r="L18" s="21">
        <v>289574.02</v>
      </c>
      <c r="M18" s="21">
        <v>289574.01</v>
      </c>
      <c r="N18" s="15">
        <f t="shared" si="4"/>
        <v>99.99999654665153</v>
      </c>
    </row>
    <row r="19" spans="1:14" ht="12.75" outlineLevel="1">
      <c r="A19" s="26" t="s">
        <v>106</v>
      </c>
      <c r="B19" s="27" t="s">
        <v>107</v>
      </c>
      <c r="C19" s="15">
        <f t="shared" si="1"/>
        <v>2000</v>
      </c>
      <c r="D19" s="15">
        <f t="shared" si="0"/>
        <v>0</v>
      </c>
      <c r="E19" s="15">
        <f t="shared" si="0"/>
        <v>0</v>
      </c>
      <c r="F19" s="15"/>
      <c r="G19" s="21"/>
      <c r="H19" s="21"/>
      <c r="I19" s="21"/>
      <c r="J19" s="15"/>
      <c r="K19" s="21">
        <v>2000</v>
      </c>
      <c r="L19" s="21">
        <v>0</v>
      </c>
      <c r="M19" s="21">
        <v>0</v>
      </c>
      <c r="N19" s="15"/>
    </row>
    <row r="20" spans="1:14" ht="12.75">
      <c r="A20" s="12" t="s">
        <v>21</v>
      </c>
      <c r="B20" s="4" t="s">
        <v>22</v>
      </c>
      <c r="C20" s="14">
        <f t="shared" si="1"/>
        <v>170306602.88</v>
      </c>
      <c r="D20" s="14">
        <f t="shared" si="0"/>
        <v>44707869.26</v>
      </c>
      <c r="E20" s="14">
        <f t="shared" si="0"/>
        <v>40744411.71</v>
      </c>
      <c r="F20" s="14">
        <f t="shared" si="2"/>
        <v>91.13476527599562</v>
      </c>
      <c r="G20" s="14">
        <f>SUM(G21:G26)</f>
        <v>106586755.96000001</v>
      </c>
      <c r="H20" s="14">
        <f>SUM(H21:H26)</f>
        <v>34480100.14</v>
      </c>
      <c r="I20" s="14">
        <f>SUM(I21:I26)</f>
        <v>32042320.22</v>
      </c>
      <c r="J20" s="14">
        <f t="shared" si="3"/>
        <v>92.92989315546691</v>
      </c>
      <c r="K20" s="14">
        <f>SUM(K22:K26)</f>
        <v>63719846.92</v>
      </c>
      <c r="L20" s="14">
        <f>SUM(L22:L26)</f>
        <v>10227769.12</v>
      </c>
      <c r="M20" s="14">
        <f>SUM(M22:M26)</f>
        <v>8702091.49</v>
      </c>
      <c r="N20" s="14">
        <f t="shared" si="4"/>
        <v>85.08298718811909</v>
      </c>
    </row>
    <row r="21" spans="1:14" ht="12.75">
      <c r="A21" s="13" t="s">
        <v>85</v>
      </c>
      <c r="B21" s="5" t="s">
        <v>87</v>
      </c>
      <c r="C21" s="15">
        <f t="shared" si="1"/>
        <v>236400</v>
      </c>
      <c r="D21" s="15">
        <f t="shared" si="0"/>
        <v>99955</v>
      </c>
      <c r="E21" s="15">
        <f t="shared" si="0"/>
        <v>97455</v>
      </c>
      <c r="F21" s="15">
        <f t="shared" si="2"/>
        <v>97.49887449352208</v>
      </c>
      <c r="G21" s="21">
        <v>236400</v>
      </c>
      <c r="H21" s="21">
        <v>99955</v>
      </c>
      <c r="I21" s="21">
        <v>97455</v>
      </c>
      <c r="J21" s="15">
        <f t="shared" si="3"/>
        <v>97.49887449352208</v>
      </c>
      <c r="K21" s="14"/>
      <c r="L21" s="14"/>
      <c r="M21" s="14"/>
      <c r="N21" s="14"/>
    </row>
    <row r="22" spans="1:14" ht="12.75" outlineLevel="1">
      <c r="A22" s="13" t="s">
        <v>23</v>
      </c>
      <c r="B22" s="5" t="s">
        <v>24</v>
      </c>
      <c r="C22" s="15">
        <f t="shared" si="1"/>
        <v>4454600</v>
      </c>
      <c r="D22" s="15">
        <f t="shared" si="0"/>
        <v>682652</v>
      </c>
      <c r="E22" s="15">
        <f t="shared" si="0"/>
        <v>404195.77</v>
      </c>
      <c r="F22" s="15">
        <f t="shared" si="2"/>
        <v>59.20963682813498</v>
      </c>
      <c r="G22" s="21">
        <v>4454600</v>
      </c>
      <c r="H22" s="21">
        <v>682652</v>
      </c>
      <c r="I22" s="21">
        <v>404195.77</v>
      </c>
      <c r="J22" s="15">
        <f t="shared" si="3"/>
        <v>59.20963682813498</v>
      </c>
      <c r="K22" s="21"/>
      <c r="L22" s="21"/>
      <c r="M22" s="21"/>
      <c r="N22" s="15"/>
    </row>
    <row r="23" spans="1:14" ht="12.75" outlineLevel="1">
      <c r="A23" s="13" t="s">
        <v>25</v>
      </c>
      <c r="B23" s="5" t="s">
        <v>26</v>
      </c>
      <c r="C23" s="15">
        <f t="shared" si="1"/>
        <v>27350000</v>
      </c>
      <c r="D23" s="15">
        <f t="shared" si="0"/>
        <v>15726200</v>
      </c>
      <c r="E23" s="15">
        <f t="shared" si="0"/>
        <v>13942976.31</v>
      </c>
      <c r="F23" s="15">
        <f t="shared" si="2"/>
        <v>88.66081004947158</v>
      </c>
      <c r="G23" s="21">
        <v>27350000</v>
      </c>
      <c r="H23" s="21">
        <v>15726200</v>
      </c>
      <c r="I23" s="21">
        <v>13942976.31</v>
      </c>
      <c r="J23" s="15">
        <f t="shared" si="3"/>
        <v>88.66081004947158</v>
      </c>
      <c r="K23" s="15"/>
      <c r="L23" s="15"/>
      <c r="M23" s="15"/>
      <c r="N23" s="15"/>
    </row>
    <row r="24" spans="1:14" ht="22.5" outlineLevel="1">
      <c r="A24" s="13" t="s">
        <v>27</v>
      </c>
      <c r="B24" s="5" t="s">
        <v>28</v>
      </c>
      <c r="C24" s="15">
        <f t="shared" si="1"/>
        <v>119632002.88</v>
      </c>
      <c r="D24" s="15">
        <f t="shared" si="0"/>
        <v>27825462.259999998</v>
      </c>
      <c r="E24" s="15">
        <f t="shared" si="0"/>
        <v>26299784.630000003</v>
      </c>
      <c r="F24" s="15">
        <f t="shared" si="2"/>
        <v>94.51697292305829</v>
      </c>
      <c r="G24" s="21">
        <v>63462155.96</v>
      </c>
      <c r="H24" s="21">
        <v>17597693.14</v>
      </c>
      <c r="I24" s="21">
        <v>17597693.14</v>
      </c>
      <c r="J24" s="15">
        <f t="shared" si="3"/>
        <v>100</v>
      </c>
      <c r="K24" s="21">
        <v>56169846.92</v>
      </c>
      <c r="L24" s="21">
        <v>10227769.12</v>
      </c>
      <c r="M24" s="21">
        <v>8702091.49</v>
      </c>
      <c r="N24" s="15">
        <f>SUM(M24/L24)*100</f>
        <v>85.08298718811909</v>
      </c>
    </row>
    <row r="25" spans="1:14" ht="12.75" outlineLevel="1">
      <c r="A25" s="28" t="s">
        <v>96</v>
      </c>
      <c r="B25" s="25" t="s">
        <v>97</v>
      </c>
      <c r="C25" s="15">
        <f t="shared" si="1"/>
        <v>15100000</v>
      </c>
      <c r="D25" s="15">
        <f t="shared" si="0"/>
        <v>0</v>
      </c>
      <c r="E25" s="15">
        <f t="shared" si="0"/>
        <v>0</v>
      </c>
      <c r="F25" s="15"/>
      <c r="G25" s="21">
        <v>7550000</v>
      </c>
      <c r="H25" s="21">
        <v>0</v>
      </c>
      <c r="I25" s="21">
        <v>0</v>
      </c>
      <c r="J25" s="15"/>
      <c r="K25" s="21">
        <v>7550000</v>
      </c>
      <c r="L25" s="21">
        <v>0</v>
      </c>
      <c r="M25" s="21">
        <v>0</v>
      </c>
      <c r="N25" s="15"/>
    </row>
    <row r="26" spans="1:14" ht="22.5" outlineLevel="1">
      <c r="A26" s="13" t="s">
        <v>29</v>
      </c>
      <c r="B26" s="5" t="s">
        <v>30</v>
      </c>
      <c r="C26" s="15">
        <f t="shared" si="1"/>
        <v>3533600</v>
      </c>
      <c r="D26" s="15">
        <f t="shared" si="0"/>
        <v>373600</v>
      </c>
      <c r="E26" s="15">
        <f t="shared" si="0"/>
        <v>0</v>
      </c>
      <c r="F26" s="15"/>
      <c r="G26" s="21">
        <v>3533600</v>
      </c>
      <c r="H26" s="21">
        <v>373600</v>
      </c>
      <c r="I26" s="21">
        <v>0</v>
      </c>
      <c r="J26" s="15">
        <f t="shared" si="3"/>
        <v>0</v>
      </c>
      <c r="K26" s="21"/>
      <c r="L26" s="21"/>
      <c r="M26" s="21"/>
      <c r="N26" s="15"/>
    </row>
    <row r="27" spans="1:14" ht="21">
      <c r="A27" s="12" t="s">
        <v>31</v>
      </c>
      <c r="B27" s="4" t="s">
        <v>32</v>
      </c>
      <c r="C27" s="14">
        <f t="shared" si="1"/>
        <v>394497780.88</v>
      </c>
      <c r="D27" s="14">
        <f t="shared" si="1"/>
        <v>246346502.53</v>
      </c>
      <c r="E27" s="14">
        <f t="shared" si="1"/>
        <v>243759191.10000002</v>
      </c>
      <c r="F27" s="14">
        <f t="shared" si="2"/>
        <v>98.94972674528437</v>
      </c>
      <c r="G27" s="14">
        <f>SUM(G28:G31)</f>
        <v>197643505.28</v>
      </c>
      <c r="H27" s="14">
        <f>SUM(H28:H31)</f>
        <v>114043459.42</v>
      </c>
      <c r="I27" s="14">
        <f>SUM(I28:I31)</f>
        <v>114043459.42</v>
      </c>
      <c r="J27" s="14">
        <f t="shared" si="3"/>
        <v>100</v>
      </c>
      <c r="K27" s="14">
        <f>SUM(K28:K31)</f>
        <v>196854275.59999996</v>
      </c>
      <c r="L27" s="14">
        <f>SUM(L28:L31)</f>
        <v>132303043.11</v>
      </c>
      <c r="M27" s="14">
        <f>SUM(M28:M31)</f>
        <v>129715731.68000002</v>
      </c>
      <c r="N27" s="14">
        <f aca="true" t="shared" si="5" ref="N27:N32">SUM(M27/L27)*100</f>
        <v>98.0444052009833</v>
      </c>
    </row>
    <row r="28" spans="1:14" ht="12.75" outlineLevel="1">
      <c r="A28" s="13" t="s">
        <v>33</v>
      </c>
      <c r="B28" s="5" t="s">
        <v>34</v>
      </c>
      <c r="C28" s="15">
        <f t="shared" si="1"/>
        <v>23290196.23</v>
      </c>
      <c r="D28" s="15">
        <f t="shared" si="1"/>
        <v>2441506.46</v>
      </c>
      <c r="E28" s="15">
        <f t="shared" si="1"/>
        <v>2138509.46</v>
      </c>
      <c r="F28" s="15">
        <f t="shared" si="2"/>
        <v>87.58975227122684</v>
      </c>
      <c r="G28" s="21">
        <v>7597637.37</v>
      </c>
      <c r="H28" s="21">
        <v>149533.42</v>
      </c>
      <c r="I28" s="21">
        <v>149533.42</v>
      </c>
      <c r="J28" s="15">
        <f t="shared" si="3"/>
        <v>100</v>
      </c>
      <c r="K28" s="21">
        <v>15692558.86</v>
      </c>
      <c r="L28" s="21">
        <v>2291973.04</v>
      </c>
      <c r="M28" s="21">
        <v>1988976.04</v>
      </c>
      <c r="N28" s="15">
        <f t="shared" si="5"/>
        <v>86.78008010076768</v>
      </c>
    </row>
    <row r="29" spans="1:14" ht="12.75" outlineLevel="1">
      <c r="A29" s="13" t="s">
        <v>35</v>
      </c>
      <c r="B29" s="5" t="s">
        <v>36</v>
      </c>
      <c r="C29" s="15">
        <f t="shared" si="1"/>
        <v>322773629.39</v>
      </c>
      <c r="D29" s="15">
        <f t="shared" si="1"/>
        <v>232565743.6</v>
      </c>
      <c r="E29" s="15">
        <f t="shared" si="1"/>
        <v>231726492.54000002</v>
      </c>
      <c r="F29" s="15">
        <f t="shared" si="2"/>
        <v>99.63913384361395</v>
      </c>
      <c r="G29" s="21">
        <v>172490385.66</v>
      </c>
      <c r="H29" s="21">
        <v>111706926</v>
      </c>
      <c r="I29" s="21">
        <v>111706926</v>
      </c>
      <c r="J29" s="15">
        <f t="shared" si="3"/>
        <v>100</v>
      </c>
      <c r="K29" s="21">
        <v>150283243.73</v>
      </c>
      <c r="L29" s="21">
        <v>120858817.6</v>
      </c>
      <c r="M29" s="21">
        <v>120019566.54</v>
      </c>
      <c r="N29" s="15">
        <f t="shared" si="5"/>
        <v>99.30559385184652</v>
      </c>
    </row>
    <row r="30" spans="1:14" ht="12.75" outlineLevel="1">
      <c r="A30" s="13" t="s">
        <v>37</v>
      </c>
      <c r="B30" s="5" t="s">
        <v>38</v>
      </c>
      <c r="C30" s="15">
        <f t="shared" si="1"/>
        <v>43997402</v>
      </c>
      <c r="D30" s="15">
        <f t="shared" si="1"/>
        <v>9190871.49</v>
      </c>
      <c r="E30" s="15">
        <f t="shared" si="1"/>
        <v>7745808.12</v>
      </c>
      <c r="F30" s="15">
        <f t="shared" si="2"/>
        <v>84.27718882184044</v>
      </c>
      <c r="G30" s="21">
        <v>16955482.25</v>
      </c>
      <c r="H30" s="21">
        <v>1917000</v>
      </c>
      <c r="I30" s="21">
        <v>1917000</v>
      </c>
      <c r="J30" s="15">
        <f t="shared" si="3"/>
        <v>100</v>
      </c>
      <c r="K30" s="21">
        <v>27041919.75</v>
      </c>
      <c r="L30" s="21">
        <v>7273871.49</v>
      </c>
      <c r="M30" s="21">
        <v>5828808.12</v>
      </c>
      <c r="N30" s="15">
        <f t="shared" si="5"/>
        <v>80.13350425579212</v>
      </c>
    </row>
    <row r="31" spans="1:14" ht="22.5" outlineLevel="1">
      <c r="A31" s="13" t="s">
        <v>39</v>
      </c>
      <c r="B31" s="5" t="s">
        <v>40</v>
      </c>
      <c r="C31" s="15">
        <f t="shared" si="1"/>
        <v>4436553.26</v>
      </c>
      <c r="D31" s="15">
        <f t="shared" si="1"/>
        <v>2148380.98</v>
      </c>
      <c r="E31" s="15">
        <f t="shared" si="1"/>
        <v>2148380.98</v>
      </c>
      <c r="F31" s="15">
        <f t="shared" si="2"/>
        <v>100</v>
      </c>
      <c r="G31" s="21">
        <v>600000</v>
      </c>
      <c r="H31" s="21">
        <v>270000</v>
      </c>
      <c r="I31" s="21">
        <v>270000</v>
      </c>
      <c r="J31" s="15">
        <f t="shared" si="3"/>
        <v>100</v>
      </c>
      <c r="K31" s="21">
        <v>3836553.26</v>
      </c>
      <c r="L31" s="21">
        <v>1878380.98</v>
      </c>
      <c r="M31" s="21">
        <v>1878380.98</v>
      </c>
      <c r="N31" s="15">
        <f t="shared" si="5"/>
        <v>100</v>
      </c>
    </row>
    <row r="32" spans="1:14" ht="12.75">
      <c r="A32" s="12" t="s">
        <v>41</v>
      </c>
      <c r="B32" s="4" t="s">
        <v>42</v>
      </c>
      <c r="C32" s="14">
        <f t="shared" si="1"/>
        <v>857151122.3800001</v>
      </c>
      <c r="D32" s="14">
        <f t="shared" si="1"/>
        <v>462643639.09</v>
      </c>
      <c r="E32" s="14">
        <f t="shared" si="1"/>
        <v>435422626.66999996</v>
      </c>
      <c r="F32" s="14">
        <f t="shared" si="2"/>
        <v>94.11620302971363</v>
      </c>
      <c r="G32" s="14">
        <f>SUM(G33:G38)</f>
        <v>856944372.3800001</v>
      </c>
      <c r="H32" s="14">
        <f>SUM(H33:H38)</f>
        <v>462623889.09</v>
      </c>
      <c r="I32" s="14">
        <f>SUM(I33:I38)</f>
        <v>435405876.66999996</v>
      </c>
      <c r="J32" s="14">
        <f t="shared" si="3"/>
        <v>94.11660031790858</v>
      </c>
      <c r="K32" s="14">
        <f>SUM(K33:K38)</f>
        <v>206750</v>
      </c>
      <c r="L32" s="14">
        <f>SUM(L33:L38)</f>
        <v>19750</v>
      </c>
      <c r="M32" s="14">
        <f>SUM(M33:M38)</f>
        <v>16750</v>
      </c>
      <c r="N32" s="14">
        <f t="shared" si="5"/>
        <v>84.81012658227847</v>
      </c>
    </row>
    <row r="33" spans="1:14" ht="12.75" outlineLevel="1">
      <c r="A33" s="13" t="s">
        <v>43</v>
      </c>
      <c r="B33" s="5" t="s">
        <v>44</v>
      </c>
      <c r="C33" s="15">
        <f t="shared" si="1"/>
        <v>192670189.34</v>
      </c>
      <c r="D33" s="15">
        <f t="shared" si="1"/>
        <v>110086890.81</v>
      </c>
      <c r="E33" s="15">
        <f t="shared" si="1"/>
        <v>110010773.51</v>
      </c>
      <c r="F33" s="15">
        <f t="shared" si="2"/>
        <v>99.93085707168225</v>
      </c>
      <c r="G33" s="21">
        <v>192670189.34</v>
      </c>
      <c r="H33" s="21">
        <v>110086890.81</v>
      </c>
      <c r="I33" s="21">
        <v>110010773.51</v>
      </c>
      <c r="J33" s="15">
        <f t="shared" si="3"/>
        <v>99.93085707168225</v>
      </c>
      <c r="K33" s="15"/>
      <c r="L33" s="15"/>
      <c r="M33" s="15"/>
      <c r="N33" s="15"/>
    </row>
    <row r="34" spans="1:14" ht="12.75" outlineLevel="1">
      <c r="A34" s="13" t="s">
        <v>45</v>
      </c>
      <c r="B34" s="5" t="s">
        <v>46</v>
      </c>
      <c r="C34" s="15">
        <f t="shared" si="1"/>
        <v>557714765.5</v>
      </c>
      <c r="D34" s="15">
        <f t="shared" si="1"/>
        <v>305993856.51</v>
      </c>
      <c r="E34" s="15">
        <f t="shared" si="1"/>
        <v>279383491.15</v>
      </c>
      <c r="F34" s="15">
        <f t="shared" si="2"/>
        <v>91.30362757491166</v>
      </c>
      <c r="G34" s="21">
        <v>557714765.5</v>
      </c>
      <c r="H34" s="21">
        <v>305993856.51</v>
      </c>
      <c r="I34" s="21">
        <v>279383491.15</v>
      </c>
      <c r="J34" s="15">
        <f t="shared" si="3"/>
        <v>91.30362757491166</v>
      </c>
      <c r="K34" s="15"/>
      <c r="L34" s="15"/>
      <c r="M34" s="15"/>
      <c r="N34" s="15"/>
    </row>
    <row r="35" spans="1:14" ht="12.75" outlineLevel="1">
      <c r="A35" s="26" t="s">
        <v>92</v>
      </c>
      <c r="B35" s="27" t="s">
        <v>93</v>
      </c>
      <c r="C35" s="15">
        <f t="shared" si="1"/>
        <v>64127472.56</v>
      </c>
      <c r="D35" s="15">
        <f t="shared" si="1"/>
        <v>27723571.46</v>
      </c>
      <c r="E35" s="15">
        <f t="shared" si="1"/>
        <v>27506608</v>
      </c>
      <c r="F35" s="15">
        <f t="shared" si="2"/>
        <v>99.21740436540422</v>
      </c>
      <c r="G35" s="21">
        <v>64127472.56</v>
      </c>
      <c r="H35" s="21">
        <v>27723571.46</v>
      </c>
      <c r="I35" s="21">
        <v>27506608</v>
      </c>
      <c r="J35" s="15">
        <f t="shared" si="3"/>
        <v>99.21740436540422</v>
      </c>
      <c r="K35" s="15"/>
      <c r="L35" s="15"/>
      <c r="M35" s="15"/>
      <c r="N35" s="15"/>
    </row>
    <row r="36" spans="1:14" ht="33.75" outlineLevel="1">
      <c r="A36" s="28" t="s">
        <v>98</v>
      </c>
      <c r="B36" s="25" t="s">
        <v>99</v>
      </c>
      <c r="C36" s="15">
        <f t="shared" si="1"/>
        <v>415954.98</v>
      </c>
      <c r="D36" s="15">
        <f t="shared" si="1"/>
        <v>332193.98</v>
      </c>
      <c r="E36" s="15">
        <f t="shared" si="1"/>
        <v>294313.98</v>
      </c>
      <c r="F36" s="15">
        <f t="shared" si="2"/>
        <v>88.59702394366087</v>
      </c>
      <c r="G36" s="21">
        <v>345504.98</v>
      </c>
      <c r="H36" s="21">
        <v>315443.98</v>
      </c>
      <c r="I36" s="21">
        <v>277563.98</v>
      </c>
      <c r="J36" s="15">
        <f t="shared" si="3"/>
        <v>87.99152863846062</v>
      </c>
      <c r="K36" s="21">
        <v>70450</v>
      </c>
      <c r="L36" s="21">
        <v>16750</v>
      </c>
      <c r="M36" s="21">
        <v>16750</v>
      </c>
      <c r="N36" s="15">
        <f>SUM(M36/L36)*100</f>
        <v>100</v>
      </c>
    </row>
    <row r="37" spans="1:15" ht="22.5" outlineLevel="1">
      <c r="A37" s="13" t="s">
        <v>47</v>
      </c>
      <c r="B37" s="5" t="s">
        <v>48</v>
      </c>
      <c r="C37" s="15">
        <f t="shared" si="1"/>
        <v>3913980</v>
      </c>
      <c r="D37" s="15">
        <f>SUM(H37+L37)</f>
        <v>63000</v>
      </c>
      <c r="E37" s="15">
        <f t="shared" si="1"/>
        <v>60000</v>
      </c>
      <c r="F37" s="15">
        <f t="shared" si="2"/>
        <v>95.23809523809523</v>
      </c>
      <c r="G37" s="21">
        <v>3777680</v>
      </c>
      <c r="H37" s="21">
        <v>60000</v>
      </c>
      <c r="I37" s="21">
        <v>60000</v>
      </c>
      <c r="J37" s="15">
        <f t="shared" si="3"/>
        <v>100</v>
      </c>
      <c r="K37" s="21">
        <v>136300</v>
      </c>
      <c r="L37" s="21">
        <v>3000</v>
      </c>
      <c r="M37" s="21">
        <v>0</v>
      </c>
      <c r="N37" s="15">
        <f>SUM(M37/L37)*100</f>
        <v>0</v>
      </c>
      <c r="O37" s="24"/>
    </row>
    <row r="38" spans="1:14" ht="15" customHeight="1" outlineLevel="1">
      <c r="A38" s="13" t="s">
        <v>49</v>
      </c>
      <c r="B38" s="5" t="s">
        <v>50</v>
      </c>
      <c r="C38" s="15">
        <f t="shared" si="1"/>
        <v>38308760</v>
      </c>
      <c r="D38" s="15">
        <f t="shared" si="1"/>
        <v>18444126.33</v>
      </c>
      <c r="E38" s="15">
        <f t="shared" si="1"/>
        <v>18167440.03</v>
      </c>
      <c r="F38" s="15">
        <f t="shared" si="2"/>
        <v>98.49986768118175</v>
      </c>
      <c r="G38" s="21">
        <v>38308760</v>
      </c>
      <c r="H38" s="21">
        <v>18444126.33</v>
      </c>
      <c r="I38" s="21">
        <v>18167440.03</v>
      </c>
      <c r="J38" s="15">
        <f t="shared" si="3"/>
        <v>98.49986768118175</v>
      </c>
      <c r="K38" s="15"/>
      <c r="L38" s="15"/>
      <c r="M38" s="15"/>
      <c r="N38" s="15"/>
    </row>
    <row r="39" spans="1:14" ht="12.75">
      <c r="A39" s="12" t="s">
        <v>51</v>
      </c>
      <c r="B39" s="4" t="s">
        <v>52</v>
      </c>
      <c r="C39" s="14">
        <f t="shared" si="1"/>
        <v>164687285.57</v>
      </c>
      <c r="D39" s="14">
        <f t="shared" si="1"/>
        <v>88763951.47999999</v>
      </c>
      <c r="E39" s="14">
        <f t="shared" si="1"/>
        <v>87236573.72999999</v>
      </c>
      <c r="F39" s="14">
        <f t="shared" si="2"/>
        <v>98.27928148247868</v>
      </c>
      <c r="G39" s="14">
        <f>SUM(G40:G41)</f>
        <v>100488102</v>
      </c>
      <c r="H39" s="14">
        <f>SUM(H40:H41)</f>
        <v>52955876.01</v>
      </c>
      <c r="I39" s="14">
        <f>SUM(I40:I41)</f>
        <v>52399826.01</v>
      </c>
      <c r="J39" s="14">
        <f t="shared" si="3"/>
        <v>98.94997488117278</v>
      </c>
      <c r="K39" s="14">
        <f>SUM(K40)</f>
        <v>64199183.57</v>
      </c>
      <c r="L39" s="14">
        <f>SUM(L40)</f>
        <v>35808075.47</v>
      </c>
      <c r="M39" s="14">
        <f>SUM(M40)</f>
        <v>34836747.72</v>
      </c>
      <c r="N39" s="15">
        <f>SUM(M39/L39)*100</f>
        <v>97.28740587911858</v>
      </c>
    </row>
    <row r="40" spans="1:14" ht="12.75" outlineLevel="1">
      <c r="A40" s="13" t="s">
        <v>53</v>
      </c>
      <c r="B40" s="5" t="s">
        <v>54</v>
      </c>
      <c r="C40" s="15">
        <f t="shared" si="1"/>
        <v>159106310.57</v>
      </c>
      <c r="D40" s="15">
        <f t="shared" si="1"/>
        <v>86352425.47</v>
      </c>
      <c r="E40" s="15">
        <f t="shared" si="1"/>
        <v>84825047.72</v>
      </c>
      <c r="F40" s="15">
        <f t="shared" si="2"/>
        <v>98.23122773716341</v>
      </c>
      <c r="G40" s="21">
        <v>94907127</v>
      </c>
      <c r="H40" s="21">
        <v>50544350</v>
      </c>
      <c r="I40" s="21">
        <v>49988300</v>
      </c>
      <c r="J40" s="15">
        <f t="shared" si="3"/>
        <v>98.89987703867989</v>
      </c>
      <c r="K40" s="21">
        <v>64199183.57</v>
      </c>
      <c r="L40" s="21">
        <v>35808075.47</v>
      </c>
      <c r="M40" s="21">
        <v>34836747.72</v>
      </c>
      <c r="N40" s="15">
        <f>SUM(M40/L40)*100</f>
        <v>97.28740587911858</v>
      </c>
    </row>
    <row r="41" spans="1:14" ht="22.5" outlineLevel="1">
      <c r="A41" s="13" t="s">
        <v>55</v>
      </c>
      <c r="B41" s="5" t="s">
        <v>56</v>
      </c>
      <c r="C41" s="15">
        <f t="shared" si="1"/>
        <v>5580975</v>
      </c>
      <c r="D41" s="15">
        <f t="shared" si="1"/>
        <v>2411526.01</v>
      </c>
      <c r="E41" s="15">
        <f t="shared" si="1"/>
        <v>2411526.01</v>
      </c>
      <c r="F41" s="15">
        <f t="shared" si="2"/>
        <v>100</v>
      </c>
      <c r="G41" s="21">
        <v>5580975</v>
      </c>
      <c r="H41" s="21">
        <v>2411526.01</v>
      </c>
      <c r="I41" s="21">
        <v>2411526.01</v>
      </c>
      <c r="J41" s="15">
        <f t="shared" si="3"/>
        <v>100</v>
      </c>
      <c r="K41" s="15"/>
      <c r="L41" s="15"/>
      <c r="M41" s="15"/>
      <c r="N41" s="15"/>
    </row>
    <row r="42" spans="1:14" ht="12.75" outlineLevel="1">
      <c r="A42" s="12" t="s">
        <v>112</v>
      </c>
      <c r="B42" s="4" t="s">
        <v>117</v>
      </c>
      <c r="C42" s="14">
        <f>SUM(G42+K42)</f>
        <v>1326000</v>
      </c>
      <c r="D42" s="14">
        <f t="shared" si="1"/>
        <v>3000</v>
      </c>
      <c r="E42" s="14">
        <f t="shared" si="1"/>
        <v>0</v>
      </c>
      <c r="F42" s="14">
        <f t="shared" si="2"/>
        <v>0</v>
      </c>
      <c r="G42" s="22">
        <f>SUM(G43)</f>
        <v>1326000</v>
      </c>
      <c r="H42" s="22">
        <f>SUM(H43)</f>
        <v>3000</v>
      </c>
      <c r="I42" s="22">
        <f>SUM(I43)</f>
        <v>0</v>
      </c>
      <c r="J42" s="14">
        <f t="shared" si="3"/>
        <v>0</v>
      </c>
      <c r="K42" s="14">
        <f>SUM(K43)</f>
        <v>0</v>
      </c>
      <c r="L42" s="14">
        <f>SUM(L43)</f>
        <v>0</v>
      </c>
      <c r="M42" s="14">
        <f>SUM(M43)</f>
        <v>0</v>
      </c>
      <c r="N42" s="14"/>
    </row>
    <row r="43" spans="1:14" ht="22.5" outlineLevel="1">
      <c r="A43" s="13" t="s">
        <v>113</v>
      </c>
      <c r="B43" s="5" t="s">
        <v>118</v>
      </c>
      <c r="C43" s="15">
        <f t="shared" si="1"/>
        <v>1326000</v>
      </c>
      <c r="D43" s="15">
        <f t="shared" si="1"/>
        <v>3000</v>
      </c>
      <c r="E43" s="15">
        <f t="shared" si="1"/>
        <v>0</v>
      </c>
      <c r="F43" s="15">
        <f t="shared" si="2"/>
        <v>0</v>
      </c>
      <c r="G43" s="21">
        <v>1326000</v>
      </c>
      <c r="H43" s="21">
        <v>3000</v>
      </c>
      <c r="I43" s="21">
        <v>0</v>
      </c>
      <c r="J43" s="15">
        <f t="shared" si="3"/>
        <v>0</v>
      </c>
      <c r="K43" s="15"/>
      <c r="L43" s="15"/>
      <c r="M43" s="15"/>
      <c r="N43" s="15"/>
    </row>
    <row r="44" spans="1:14" ht="12.75" outlineLevel="1">
      <c r="A44" s="12" t="s">
        <v>57</v>
      </c>
      <c r="B44" s="4" t="s">
        <v>58</v>
      </c>
      <c r="C44" s="14">
        <f t="shared" si="1"/>
        <v>54476568.95999999</v>
      </c>
      <c r="D44" s="14">
        <f t="shared" si="1"/>
        <v>16009622.16</v>
      </c>
      <c r="E44" s="14">
        <f t="shared" si="1"/>
        <v>14157209.57</v>
      </c>
      <c r="F44" s="14">
        <f t="shared" si="2"/>
        <v>88.42937970998311</v>
      </c>
      <c r="G44" s="14">
        <f>SUM(G45:G46)</f>
        <v>44432442.019999996</v>
      </c>
      <c r="H44" s="14">
        <f>SUM(H45:H46)</f>
        <v>15488863.56</v>
      </c>
      <c r="I44" s="14">
        <f>SUM(I45:I46)</f>
        <v>14130441.83</v>
      </c>
      <c r="J44" s="14">
        <f t="shared" si="3"/>
        <v>91.22968754461674</v>
      </c>
      <c r="K44" s="14">
        <f>SUM(K45:K46)</f>
        <v>10044126.94</v>
      </c>
      <c r="L44" s="14">
        <f>SUM(L45:L46)</f>
        <v>520758.6</v>
      </c>
      <c r="M44" s="14">
        <f>SUM(M45:M46)</f>
        <v>26767.74</v>
      </c>
      <c r="N44" s="14">
        <f aca="true" t="shared" si="6" ref="N44:N50">SUM(M44/L44)*100</f>
        <v>5.140143628929028</v>
      </c>
    </row>
    <row r="45" spans="1:14" ht="12.75" outlineLevel="1">
      <c r="A45" s="13" t="s">
        <v>59</v>
      </c>
      <c r="B45" s="5" t="s">
        <v>60</v>
      </c>
      <c r="C45" s="15">
        <f t="shared" si="1"/>
        <v>7359816.22</v>
      </c>
      <c r="D45" s="15">
        <f t="shared" si="1"/>
        <v>2529036.82</v>
      </c>
      <c r="E45" s="15">
        <f t="shared" si="1"/>
        <v>2013928.2</v>
      </c>
      <c r="F45" s="15">
        <f t="shared" si="2"/>
        <v>79.63222140830675</v>
      </c>
      <c r="G45" s="21">
        <v>5917807.02</v>
      </c>
      <c r="H45" s="21">
        <v>2503236.82</v>
      </c>
      <c r="I45" s="21">
        <v>1988128.2</v>
      </c>
      <c r="J45" s="15">
        <f t="shared" si="3"/>
        <v>79.42229772730812</v>
      </c>
      <c r="K45" s="21">
        <v>1442009.2</v>
      </c>
      <c r="L45" s="21">
        <v>25800</v>
      </c>
      <c r="M45" s="21">
        <v>25800</v>
      </c>
      <c r="N45" s="15">
        <f t="shared" si="6"/>
        <v>100</v>
      </c>
    </row>
    <row r="46" spans="1:14" ht="12.75" outlineLevel="1">
      <c r="A46" s="13" t="s">
        <v>61</v>
      </c>
      <c r="B46" s="5" t="s">
        <v>62</v>
      </c>
      <c r="C46" s="15">
        <f t="shared" si="1"/>
        <v>47116752.74</v>
      </c>
      <c r="D46" s="15">
        <f t="shared" si="1"/>
        <v>13480585.34</v>
      </c>
      <c r="E46" s="15">
        <f t="shared" si="1"/>
        <v>12143281.370000001</v>
      </c>
      <c r="F46" s="15">
        <f t="shared" si="2"/>
        <v>90.07977816785217</v>
      </c>
      <c r="G46" s="21">
        <v>38514635</v>
      </c>
      <c r="H46" s="21">
        <v>12985626.74</v>
      </c>
      <c r="I46" s="21">
        <v>12142313.63</v>
      </c>
      <c r="J46" s="15">
        <f t="shared" si="3"/>
        <v>93.50579585502548</v>
      </c>
      <c r="K46" s="21">
        <v>8602117.74</v>
      </c>
      <c r="L46" s="21">
        <v>494958.6</v>
      </c>
      <c r="M46" s="21">
        <v>967.74</v>
      </c>
      <c r="N46" s="15">
        <f t="shared" si="6"/>
        <v>0.1955193828332309</v>
      </c>
    </row>
    <row r="47" spans="1:14" ht="15.75" customHeight="1">
      <c r="A47" s="12" t="s">
        <v>63</v>
      </c>
      <c r="B47" s="4" t="s">
        <v>64</v>
      </c>
      <c r="C47" s="14">
        <f>SUM(G47+K47)</f>
        <v>19481287.060000002</v>
      </c>
      <c r="D47" s="14">
        <f t="shared" si="1"/>
        <v>12451112.51</v>
      </c>
      <c r="E47" s="14">
        <f t="shared" si="1"/>
        <v>11210634.809999999</v>
      </c>
      <c r="F47" s="14">
        <f t="shared" si="2"/>
        <v>90.03721395173547</v>
      </c>
      <c r="G47" s="14">
        <f>SUM(G48:G50)</f>
        <v>12641261.3</v>
      </c>
      <c r="H47" s="14">
        <f>SUM(H48:H50)</f>
        <v>8322803.609999999</v>
      </c>
      <c r="I47" s="14">
        <f>SUM(I48:I50)</f>
        <v>7832073.609999999</v>
      </c>
      <c r="J47" s="14">
        <f t="shared" si="3"/>
        <v>94.10378974447529</v>
      </c>
      <c r="K47" s="14">
        <f>SUM(K48:K50)</f>
        <v>6840025.76</v>
      </c>
      <c r="L47" s="14">
        <f>SUM(L48:L50)</f>
        <v>4128308.9</v>
      </c>
      <c r="M47" s="14">
        <f>SUM(M48:M50)</f>
        <v>3378561.2</v>
      </c>
      <c r="N47" s="14">
        <f t="shared" si="6"/>
        <v>81.83886627282179</v>
      </c>
    </row>
    <row r="48" spans="1:14" ht="12.75" outlineLevel="1">
      <c r="A48" s="13" t="s">
        <v>65</v>
      </c>
      <c r="B48" s="5" t="s">
        <v>66</v>
      </c>
      <c r="C48" s="15">
        <f>SUM(G48+K48)</f>
        <v>9218662.93</v>
      </c>
      <c r="D48" s="15">
        <f>SUM(H48+L48)</f>
        <v>4911110.17</v>
      </c>
      <c r="E48" s="15">
        <f t="shared" si="1"/>
        <v>4161662.4699999997</v>
      </c>
      <c r="F48" s="15">
        <f t="shared" si="2"/>
        <v>84.73974979062626</v>
      </c>
      <c r="G48" s="21">
        <v>4374500</v>
      </c>
      <c r="H48" s="21">
        <v>2339900</v>
      </c>
      <c r="I48" s="21">
        <v>2339900</v>
      </c>
      <c r="J48" s="15">
        <f t="shared" si="3"/>
        <v>100</v>
      </c>
      <c r="K48" s="21">
        <v>4844162.93</v>
      </c>
      <c r="L48" s="21">
        <v>2571210.17</v>
      </c>
      <c r="M48" s="21">
        <v>1821762.47</v>
      </c>
      <c r="N48" s="15">
        <f t="shared" si="6"/>
        <v>70.8523360422147</v>
      </c>
    </row>
    <row r="49" spans="1:14" ht="12.75" outlineLevel="1">
      <c r="A49" s="28" t="s">
        <v>100</v>
      </c>
      <c r="B49" s="25" t="s">
        <v>101</v>
      </c>
      <c r="C49" s="15">
        <f t="shared" si="1"/>
        <v>7667072.13</v>
      </c>
      <c r="D49" s="15">
        <f t="shared" si="1"/>
        <v>6187564.4</v>
      </c>
      <c r="E49" s="15">
        <f t="shared" si="1"/>
        <v>5619234.4</v>
      </c>
      <c r="F49" s="15">
        <f t="shared" si="2"/>
        <v>90.81496428546262</v>
      </c>
      <c r="G49" s="21">
        <v>6487761.3</v>
      </c>
      <c r="H49" s="21">
        <v>5432017.67</v>
      </c>
      <c r="I49" s="21">
        <v>4863987.67</v>
      </c>
      <c r="J49" s="15">
        <f t="shared" si="3"/>
        <v>89.54292797799386</v>
      </c>
      <c r="K49" s="21">
        <v>1179310.83</v>
      </c>
      <c r="L49" s="21">
        <v>755546.73</v>
      </c>
      <c r="M49" s="21">
        <v>755246.73</v>
      </c>
      <c r="N49" s="15">
        <f t="shared" si="6"/>
        <v>99.9602936538419</v>
      </c>
    </row>
    <row r="50" spans="1:14" ht="12.75" outlineLevel="1">
      <c r="A50" s="13" t="s">
        <v>90</v>
      </c>
      <c r="B50" s="27" t="s">
        <v>91</v>
      </c>
      <c r="C50" s="15">
        <f t="shared" si="1"/>
        <v>2595552</v>
      </c>
      <c r="D50" s="15">
        <f t="shared" si="1"/>
        <v>1352437.94</v>
      </c>
      <c r="E50" s="15">
        <f t="shared" si="1"/>
        <v>1429737.94</v>
      </c>
      <c r="F50" s="15">
        <f t="shared" si="2"/>
        <v>105.71560422210575</v>
      </c>
      <c r="G50" s="21">
        <v>1779000</v>
      </c>
      <c r="H50" s="21">
        <v>550885.94</v>
      </c>
      <c r="I50" s="21">
        <v>628185.94</v>
      </c>
      <c r="J50" s="15">
        <f t="shared" si="3"/>
        <v>114.03194280108147</v>
      </c>
      <c r="K50" s="21">
        <v>816552</v>
      </c>
      <c r="L50" s="21">
        <v>801552</v>
      </c>
      <c r="M50" s="21">
        <v>801552</v>
      </c>
      <c r="N50" s="15">
        <f t="shared" si="6"/>
        <v>100</v>
      </c>
    </row>
    <row r="51" spans="1:14" ht="31.5">
      <c r="A51" s="29" t="s">
        <v>102</v>
      </c>
      <c r="B51" s="30" t="s">
        <v>103</v>
      </c>
      <c r="C51" s="14">
        <f>SUM(C52)</f>
        <v>4408000</v>
      </c>
      <c r="D51" s="14">
        <f>SUM(D52)</f>
        <v>2403000</v>
      </c>
      <c r="E51" s="14">
        <f>SUM(E52)</f>
        <v>2398265.03</v>
      </c>
      <c r="F51" s="14">
        <f t="shared" si="2"/>
        <v>99.80295588847274</v>
      </c>
      <c r="G51" s="22">
        <f>SUM(G52)</f>
        <v>4408000</v>
      </c>
      <c r="H51" s="22">
        <f>SUM(H52)</f>
        <v>2403000</v>
      </c>
      <c r="I51" s="22">
        <f>SUM(I52)</f>
        <v>2398265.03</v>
      </c>
      <c r="J51" s="14">
        <f t="shared" si="3"/>
        <v>99.80295588847274</v>
      </c>
      <c r="K51" s="14"/>
      <c r="L51" s="14"/>
      <c r="M51" s="14"/>
      <c r="N51" s="14"/>
    </row>
    <row r="52" spans="1:14" ht="27" customHeight="1">
      <c r="A52" s="28" t="s">
        <v>104</v>
      </c>
      <c r="B52" s="25" t="s">
        <v>105</v>
      </c>
      <c r="C52" s="15">
        <f t="shared" si="1"/>
        <v>4408000</v>
      </c>
      <c r="D52" s="15">
        <f t="shared" si="1"/>
        <v>2403000</v>
      </c>
      <c r="E52" s="15">
        <f t="shared" si="1"/>
        <v>2398265.03</v>
      </c>
      <c r="F52" s="15">
        <f t="shared" si="2"/>
        <v>99.80295588847274</v>
      </c>
      <c r="G52" s="21">
        <v>4408000</v>
      </c>
      <c r="H52" s="21">
        <v>2403000</v>
      </c>
      <c r="I52" s="21">
        <v>2398265.03</v>
      </c>
      <c r="J52" s="15">
        <f t="shared" si="3"/>
        <v>99.80295588847274</v>
      </c>
      <c r="K52" s="15"/>
      <c r="L52" s="15"/>
      <c r="M52" s="15"/>
      <c r="N52" s="15"/>
    </row>
    <row r="53" spans="1:14" ht="57" customHeight="1" outlineLevel="1">
      <c r="A53" s="12" t="s">
        <v>67</v>
      </c>
      <c r="B53" s="4" t="s">
        <v>68</v>
      </c>
      <c r="C53" s="14">
        <f t="shared" si="1"/>
        <v>104105351.24000001</v>
      </c>
      <c r="D53" s="14">
        <f t="shared" si="1"/>
        <v>41463302</v>
      </c>
      <c r="E53" s="14">
        <f t="shared" si="1"/>
        <v>41463302</v>
      </c>
      <c r="F53" s="14">
        <f t="shared" si="2"/>
        <v>100</v>
      </c>
      <c r="G53" s="14">
        <f>SUM(G54:G55)</f>
        <v>104105351.24000001</v>
      </c>
      <c r="H53" s="14">
        <f>SUM(H54:H55)</f>
        <v>41463302</v>
      </c>
      <c r="I53" s="14">
        <f>SUM(I54:I55)</f>
        <v>41463302</v>
      </c>
      <c r="J53" s="14">
        <f t="shared" si="3"/>
        <v>100</v>
      </c>
      <c r="K53" s="14">
        <f>SUM(K54:K55)</f>
        <v>0</v>
      </c>
      <c r="L53" s="14">
        <f>SUM(L54:L55)</f>
        <v>0</v>
      </c>
      <c r="M53" s="14">
        <f>SUM(M54:M55)</f>
        <v>0</v>
      </c>
      <c r="N53" s="14"/>
    </row>
    <row r="54" spans="1:14" ht="45" outlineLevel="1">
      <c r="A54" s="13" t="s">
        <v>69</v>
      </c>
      <c r="B54" s="5" t="s">
        <v>70</v>
      </c>
      <c r="C54" s="15">
        <f t="shared" si="1"/>
        <v>60991900</v>
      </c>
      <c r="D54" s="15">
        <f t="shared" si="1"/>
        <v>26800296</v>
      </c>
      <c r="E54" s="15">
        <f t="shared" si="1"/>
        <v>26800296</v>
      </c>
      <c r="F54" s="15">
        <f t="shared" si="2"/>
        <v>100</v>
      </c>
      <c r="G54" s="21">
        <v>60991900</v>
      </c>
      <c r="H54" s="21">
        <v>26800296</v>
      </c>
      <c r="I54" s="21">
        <v>26800296</v>
      </c>
      <c r="J54" s="15">
        <f t="shared" si="3"/>
        <v>100</v>
      </c>
      <c r="K54" s="15"/>
      <c r="L54" s="15"/>
      <c r="M54" s="15"/>
      <c r="N54" s="15"/>
    </row>
    <row r="55" spans="1:14" ht="22.5" outlineLevel="1">
      <c r="A55" s="13" t="s">
        <v>86</v>
      </c>
      <c r="B55" s="5" t="s">
        <v>88</v>
      </c>
      <c r="C55" s="15">
        <f>SUM(G55+K55)</f>
        <v>43113451.24</v>
      </c>
      <c r="D55" s="15">
        <f t="shared" si="1"/>
        <v>14663006</v>
      </c>
      <c r="E55" s="15">
        <f t="shared" si="1"/>
        <v>14663006</v>
      </c>
      <c r="F55" s="15">
        <f t="shared" si="2"/>
        <v>100</v>
      </c>
      <c r="G55" s="21">
        <v>43113451.24</v>
      </c>
      <c r="H55" s="21">
        <v>14663006</v>
      </c>
      <c r="I55" s="21">
        <v>14663006</v>
      </c>
      <c r="J55" s="15">
        <f t="shared" si="3"/>
        <v>100</v>
      </c>
      <c r="K55" s="15"/>
      <c r="L55" s="15"/>
      <c r="M55" s="15"/>
      <c r="N55" s="15"/>
    </row>
    <row r="56" spans="1:14" ht="12.75">
      <c r="A56" s="10" t="s">
        <v>1</v>
      </c>
      <c r="B56" s="9" t="s">
        <v>78</v>
      </c>
      <c r="C56" s="14">
        <f t="shared" si="1"/>
        <v>1951371276.99</v>
      </c>
      <c r="D56" s="14">
        <f t="shared" si="1"/>
        <v>992964074.78</v>
      </c>
      <c r="E56" s="14">
        <f t="shared" si="1"/>
        <v>954238733.7399999</v>
      </c>
      <c r="F56" s="14">
        <f t="shared" si="2"/>
        <v>96.10002597036755</v>
      </c>
      <c r="G56" s="18">
        <f>SUM(G6+G15+G20+G27+G32+G39+G44+G47+G53+G17+G51+G42)</f>
        <v>1521759711.47</v>
      </c>
      <c r="H56" s="18">
        <f>SUM(H6+H15+H20+H27+H32+H39+H44+H47+H53+H17+H51+H42)</f>
        <v>771452939.4</v>
      </c>
      <c r="I56" s="18">
        <f>SUM(I6+I15+I20+I27+I32+I39+I44+I47+I53+I17+I51+I42)</f>
        <v>739244747.1099999</v>
      </c>
      <c r="J56" s="19">
        <f t="shared" si="3"/>
        <v>95.82499584290261</v>
      </c>
      <c r="K56" s="18">
        <f>SUM(K6+K15+K20+K27+K32+K39+K44+K47+K53+K17+K42)</f>
        <v>429611565.5199999</v>
      </c>
      <c r="L56" s="18">
        <f>SUM(L6+L15+L20+L27+L32+L39+L44+L47+L53+L17+L42)</f>
        <v>221511135.38</v>
      </c>
      <c r="M56" s="18">
        <f>SUM(M6+M15+M20+M27+M32+M39+M44+M47+M53+M17+M42)</f>
        <v>214993986.63000003</v>
      </c>
      <c r="N56" s="19">
        <f>SUM(M56/L56)*100</f>
        <v>97.05786856321247</v>
      </c>
    </row>
    <row r="57" spans="1:14" ht="12.75" outlineLevel="1">
      <c r="A57" s="10"/>
      <c r="B57" s="9" t="s">
        <v>79</v>
      </c>
      <c r="C57" s="19">
        <f>SUM(C56-C60)</f>
        <v>1593446171.15</v>
      </c>
      <c r="D57" s="19">
        <f>SUM(D56-D60)</f>
        <v>809563786.88</v>
      </c>
      <c r="E57" s="19">
        <f>SUM(E56-E60)</f>
        <v>770923837.6199999</v>
      </c>
      <c r="F57" s="19">
        <f t="shared" si="2"/>
        <v>95.22706550290303</v>
      </c>
      <c r="G57" s="16"/>
      <c r="H57" s="16"/>
      <c r="I57" s="16"/>
      <c r="J57" s="14"/>
      <c r="K57" s="16"/>
      <c r="L57" s="16"/>
      <c r="M57" s="16"/>
      <c r="N57" s="14"/>
    </row>
    <row r="58" spans="1:14" ht="26.25" customHeight="1">
      <c r="A58" s="20" t="s">
        <v>109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8"/>
      <c r="M58" s="8"/>
      <c r="N58" s="8"/>
    </row>
    <row r="59" spans="1:10" ht="12.75">
      <c r="A59" s="1"/>
      <c r="C59" s="6"/>
      <c r="D59" s="6"/>
      <c r="E59" s="6"/>
      <c r="F59" s="7"/>
      <c r="G59" s="6"/>
      <c r="H59" s="6"/>
      <c r="I59" s="6"/>
      <c r="J59" s="7"/>
    </row>
    <row r="60" spans="3:10" ht="12.75">
      <c r="C60" s="31">
        <v>357925105.84</v>
      </c>
      <c r="D60" s="31">
        <v>183400287.9</v>
      </c>
      <c r="E60" s="31">
        <v>183314896.12</v>
      </c>
      <c r="F60" s="7"/>
      <c r="G60" s="7"/>
      <c r="H60" s="7"/>
      <c r="I60" s="7"/>
      <c r="J60" s="7"/>
    </row>
    <row r="61" spans="2:13" ht="15.75" customHeight="1">
      <c r="B61" s="32" t="s">
        <v>114</v>
      </c>
      <c r="C61" s="23">
        <v>288667207.3</v>
      </c>
      <c r="D61" s="33">
        <v>138225833.2</v>
      </c>
      <c r="E61" s="23">
        <v>136454766</v>
      </c>
      <c r="F61" s="7"/>
      <c r="G61" s="7"/>
      <c r="H61" s="7"/>
      <c r="I61" s="7"/>
      <c r="J61" s="7"/>
      <c r="K61" s="7"/>
      <c r="L61" s="7"/>
      <c r="M61" s="7"/>
    </row>
    <row r="62" ht="19.5" customHeight="1">
      <c r="H62" s="17"/>
    </row>
  </sheetData>
  <sheetProtection/>
  <mergeCells count="7">
    <mergeCell ref="A1:N1"/>
    <mergeCell ref="A2:N2"/>
    <mergeCell ref="A4:A5"/>
    <mergeCell ref="B4:B5"/>
    <mergeCell ref="C4:F4"/>
    <mergeCell ref="G4:J4"/>
    <mergeCell ref="K4:N4"/>
  </mergeCells>
  <printOptions/>
  <pageMargins left="0.15748031496062992" right="0" top="0" bottom="0" header="0.5118110236220472" footer="0.5118110236220472"/>
  <pageSetup horizontalDpi="600" verticalDpi="600" orientation="landscape" paperSize="9" scale="92" r:id="rId1"/>
  <rowBreaks count="1" manualBreakCount="1">
    <brk id="2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showGridLines="0" zoomScale="120" zoomScaleNormal="120" zoomScalePageLayoutView="0" workbookViewId="0" topLeftCell="B43">
      <selection activeCell="C57" sqref="C57"/>
    </sheetView>
  </sheetViews>
  <sheetFormatPr defaultColWidth="9.140625" defaultRowHeight="12.75" customHeight="1" outlineLevelRow="1"/>
  <cols>
    <col min="1" max="1" width="5.421875" style="0" customWidth="1"/>
    <col min="2" max="2" width="26.8515625" style="0" customWidth="1"/>
    <col min="3" max="4" width="12.57421875" style="0" customWidth="1"/>
    <col min="5" max="5" width="13.140625" style="0" customWidth="1"/>
    <col min="6" max="6" width="5.7109375" style="0" customWidth="1"/>
    <col min="7" max="9" width="12.8515625" style="0" customWidth="1"/>
    <col min="10" max="10" width="5.57421875" style="0" customWidth="1"/>
    <col min="11" max="12" width="11.421875" style="0" customWidth="1"/>
    <col min="13" max="13" width="11.140625" style="0" customWidth="1"/>
    <col min="14" max="14" width="5.421875" style="0" customWidth="1"/>
    <col min="15" max="15" width="5.140625" style="0" customWidth="1"/>
  </cols>
  <sheetData>
    <row r="1" spans="1:14" ht="12.75" customHeight="1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>
      <c r="A2" s="37" t="s">
        <v>119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1"/>
      <c r="B3" s="1"/>
      <c r="C3" s="1"/>
      <c r="D3" s="1"/>
      <c r="E3" s="1"/>
      <c r="F3" s="1"/>
      <c r="G3" s="1"/>
      <c r="N3" s="3" t="s">
        <v>0</v>
      </c>
    </row>
    <row r="4" spans="1:14" ht="12.75">
      <c r="A4" s="39" t="s">
        <v>2</v>
      </c>
      <c r="B4" s="39" t="s">
        <v>76</v>
      </c>
      <c r="C4" s="38" t="s">
        <v>71</v>
      </c>
      <c r="D4" s="38"/>
      <c r="E4" s="38"/>
      <c r="F4" s="38"/>
      <c r="G4" s="38" t="s">
        <v>72</v>
      </c>
      <c r="H4" s="38"/>
      <c r="I4" s="38"/>
      <c r="J4" s="38"/>
      <c r="K4" s="38" t="s">
        <v>73</v>
      </c>
      <c r="L4" s="38"/>
      <c r="M4" s="38"/>
      <c r="N4" s="38"/>
    </row>
    <row r="5" spans="1:14" ht="40.5" customHeight="1">
      <c r="A5" s="39"/>
      <c r="B5" s="39"/>
      <c r="C5" s="2" t="s">
        <v>110</v>
      </c>
      <c r="D5" s="2" t="s">
        <v>120</v>
      </c>
      <c r="E5" s="2" t="s">
        <v>74</v>
      </c>
      <c r="F5" s="2" t="s">
        <v>75</v>
      </c>
      <c r="G5" s="2" t="s">
        <v>110</v>
      </c>
      <c r="H5" s="2" t="s">
        <v>120</v>
      </c>
      <c r="I5" s="2" t="s">
        <v>74</v>
      </c>
      <c r="J5" s="2" t="s">
        <v>75</v>
      </c>
      <c r="K5" s="2" t="s">
        <v>110</v>
      </c>
      <c r="L5" s="2" t="s">
        <v>120</v>
      </c>
      <c r="M5" s="2" t="s">
        <v>74</v>
      </c>
      <c r="N5" s="2" t="s">
        <v>75</v>
      </c>
    </row>
    <row r="6" spans="1:14" ht="21">
      <c r="A6" s="12" t="s">
        <v>3</v>
      </c>
      <c r="B6" s="4" t="s">
        <v>4</v>
      </c>
      <c r="C6" s="14">
        <f>SUM(G6+K6)</f>
        <v>179504735.39</v>
      </c>
      <c r="D6" s="14">
        <f aca="true" t="shared" si="0" ref="D6:E26">SUM(H6+L6)</f>
        <v>116645148.14</v>
      </c>
      <c r="E6" s="14">
        <f>SUM(I6+M6)</f>
        <v>116415678.69</v>
      </c>
      <c r="F6" s="14">
        <f>SUM(E6/D6)*100</f>
        <v>99.8032756152664</v>
      </c>
      <c r="G6" s="14">
        <f>SUM(G7:G14)</f>
        <v>94473848.17999999</v>
      </c>
      <c r="H6" s="14">
        <f>SUM(H7:H14)</f>
        <v>59620876.480000004</v>
      </c>
      <c r="I6" s="14">
        <f>SUM(I7:I14)</f>
        <v>59393042.18</v>
      </c>
      <c r="J6" s="14">
        <f>SUM(I6/H6)*100</f>
        <v>99.61786153869035</v>
      </c>
      <c r="K6" s="14">
        <f>SUM(K7:K14)</f>
        <v>85030887.21</v>
      </c>
      <c r="L6" s="14">
        <f>SUM(L7:L14)</f>
        <v>57024271.66</v>
      </c>
      <c r="M6" s="14">
        <f>SUM(M7:M14)</f>
        <v>57022636.51</v>
      </c>
      <c r="N6" s="14">
        <f>SUM(M6/L6)*100</f>
        <v>99.99713253680864</v>
      </c>
    </row>
    <row r="7" spans="1:14" ht="45" outlineLevel="1">
      <c r="A7" s="13" t="s">
        <v>5</v>
      </c>
      <c r="B7" s="5" t="s">
        <v>6</v>
      </c>
      <c r="C7" s="15">
        <f aca="true" t="shared" si="1" ref="C7:E56">SUM(G7+K7)</f>
        <v>13106381</v>
      </c>
      <c r="D7" s="15">
        <f t="shared" si="0"/>
        <v>9216567.74</v>
      </c>
      <c r="E7" s="15">
        <f t="shared" si="0"/>
        <v>9224166.92</v>
      </c>
      <c r="F7" s="15">
        <f aca="true" t="shared" si="2" ref="F7:F57">SUM(E7/D7)*100</f>
        <v>100.08245130090043</v>
      </c>
      <c r="G7" s="21">
        <v>2300000</v>
      </c>
      <c r="H7" s="21">
        <v>1446828.84</v>
      </c>
      <c r="I7" s="21">
        <v>1446828.84</v>
      </c>
      <c r="J7" s="15">
        <f aca="true" t="shared" si="3" ref="J7:J56">SUM(I7/H7)*100</f>
        <v>100</v>
      </c>
      <c r="K7" s="21">
        <v>10806381</v>
      </c>
      <c r="L7" s="21">
        <v>7769738.9</v>
      </c>
      <c r="M7" s="21">
        <v>7777338.08</v>
      </c>
      <c r="N7" s="15">
        <f>SUM(M7/L7)*100</f>
        <v>100.09780483099631</v>
      </c>
    </row>
    <row r="8" spans="1:14" ht="56.25" outlineLevel="1">
      <c r="A8" s="13" t="s">
        <v>7</v>
      </c>
      <c r="B8" s="5" t="s">
        <v>8</v>
      </c>
      <c r="C8" s="15">
        <f t="shared" si="1"/>
        <v>2583403.8</v>
      </c>
      <c r="D8" s="15">
        <f t="shared" si="0"/>
        <v>1947936.15</v>
      </c>
      <c r="E8" s="15">
        <f t="shared" si="0"/>
        <v>1944585.19</v>
      </c>
      <c r="F8" s="15">
        <f t="shared" si="2"/>
        <v>99.82797382758157</v>
      </c>
      <c r="G8" s="21">
        <v>2583403.8</v>
      </c>
      <c r="H8" s="21">
        <v>1947936.15</v>
      </c>
      <c r="I8" s="21">
        <v>1944585.19</v>
      </c>
      <c r="J8" s="15">
        <f t="shared" si="3"/>
        <v>99.82797382758157</v>
      </c>
      <c r="K8" s="21"/>
      <c r="L8" s="21"/>
      <c r="M8" s="21"/>
      <c r="N8" s="15"/>
    </row>
    <row r="9" spans="1:14" ht="67.5" outlineLevel="1">
      <c r="A9" s="13" t="s">
        <v>9</v>
      </c>
      <c r="B9" s="5" t="s">
        <v>10</v>
      </c>
      <c r="C9" s="15">
        <f t="shared" si="1"/>
        <v>118965691.66</v>
      </c>
      <c r="D9" s="15">
        <f t="shared" si="0"/>
        <v>79624045.56</v>
      </c>
      <c r="E9" s="15">
        <f t="shared" si="0"/>
        <v>79406001.2</v>
      </c>
      <c r="F9" s="15">
        <f t="shared" si="2"/>
        <v>99.72615764689363</v>
      </c>
      <c r="G9" s="21">
        <v>48841556.58</v>
      </c>
      <c r="H9" s="21">
        <v>33762909.51</v>
      </c>
      <c r="I9" s="21">
        <v>33554098.48</v>
      </c>
      <c r="J9" s="15">
        <f t="shared" si="3"/>
        <v>99.38153721634046</v>
      </c>
      <c r="K9" s="21">
        <v>70124135.08</v>
      </c>
      <c r="L9" s="21">
        <v>45861136.05</v>
      </c>
      <c r="M9" s="21">
        <v>45851902.72</v>
      </c>
      <c r="N9" s="15">
        <f>SUM(M9/L9)*100</f>
        <v>99.97986676564241</v>
      </c>
    </row>
    <row r="10" spans="1:14" ht="12.75" outlineLevel="1">
      <c r="A10" s="13" t="s">
        <v>94</v>
      </c>
      <c r="B10" s="25" t="s">
        <v>95</v>
      </c>
      <c r="C10" s="15">
        <f t="shared" si="1"/>
        <v>9000</v>
      </c>
      <c r="D10" s="15">
        <f t="shared" si="0"/>
        <v>9000</v>
      </c>
      <c r="E10" s="15">
        <f t="shared" si="0"/>
        <v>0</v>
      </c>
      <c r="F10" s="15"/>
      <c r="G10" s="21">
        <v>9000</v>
      </c>
      <c r="H10" s="21">
        <v>9000</v>
      </c>
      <c r="I10" s="21">
        <v>0</v>
      </c>
      <c r="J10" s="15"/>
      <c r="K10" s="21"/>
      <c r="L10" s="21"/>
      <c r="M10" s="21"/>
      <c r="N10" s="15"/>
    </row>
    <row r="11" spans="1:14" ht="56.25" outlineLevel="1">
      <c r="A11" s="13" t="s">
        <v>11</v>
      </c>
      <c r="B11" s="5" t="s">
        <v>12</v>
      </c>
      <c r="C11" s="15">
        <f t="shared" si="1"/>
        <v>14247608.2</v>
      </c>
      <c r="D11" s="15">
        <f t="shared" si="0"/>
        <v>9809232.99</v>
      </c>
      <c r="E11" s="15">
        <f t="shared" si="0"/>
        <v>9808061.67</v>
      </c>
      <c r="F11" s="15">
        <f t="shared" si="2"/>
        <v>99.9880590052128</v>
      </c>
      <c r="G11" s="21">
        <v>14247608.2</v>
      </c>
      <c r="H11" s="21">
        <v>9809232.99</v>
      </c>
      <c r="I11" s="21">
        <v>9808061.67</v>
      </c>
      <c r="J11" s="15">
        <f t="shared" si="3"/>
        <v>99.9880590052128</v>
      </c>
      <c r="K11" s="15"/>
      <c r="L11" s="15"/>
      <c r="M11" s="15"/>
      <c r="N11" s="15"/>
    </row>
    <row r="12" spans="1:14" ht="22.5" outlineLevel="1">
      <c r="A12" s="13" t="s">
        <v>84</v>
      </c>
      <c r="B12" s="5" t="s">
        <v>89</v>
      </c>
      <c r="C12" s="15">
        <f>SUM(G12+K12)</f>
        <v>1530000</v>
      </c>
      <c r="D12" s="15">
        <f t="shared" si="0"/>
        <v>1530000</v>
      </c>
      <c r="E12" s="15">
        <f t="shared" si="0"/>
        <v>1530000</v>
      </c>
      <c r="F12" s="15">
        <f t="shared" si="2"/>
        <v>100</v>
      </c>
      <c r="G12" s="21">
        <v>1450000</v>
      </c>
      <c r="H12" s="21">
        <v>1450000</v>
      </c>
      <c r="I12" s="21">
        <v>1450000</v>
      </c>
      <c r="J12" s="15">
        <f t="shared" si="3"/>
        <v>100</v>
      </c>
      <c r="K12" s="21">
        <v>80000</v>
      </c>
      <c r="L12" s="21">
        <v>80000</v>
      </c>
      <c r="M12" s="21">
        <v>80000</v>
      </c>
      <c r="N12" s="15">
        <f aca="true" t="shared" si="4" ref="N12:N20">SUM(M12/L12)*100</f>
        <v>100</v>
      </c>
    </row>
    <row r="13" spans="1:14" ht="12.75" outlineLevel="1">
      <c r="A13" s="13" t="s">
        <v>13</v>
      </c>
      <c r="B13" s="5" t="s">
        <v>14</v>
      </c>
      <c r="C13" s="15">
        <f t="shared" si="1"/>
        <v>3146080.08</v>
      </c>
      <c r="D13" s="15">
        <f t="shared" si="0"/>
        <v>0</v>
      </c>
      <c r="E13" s="15">
        <f t="shared" si="0"/>
        <v>0</v>
      </c>
      <c r="F13" s="15"/>
      <c r="G13" s="21">
        <v>2769581.08</v>
      </c>
      <c r="H13" s="21">
        <v>0</v>
      </c>
      <c r="I13" s="21">
        <v>0</v>
      </c>
      <c r="J13" s="15"/>
      <c r="K13" s="21">
        <v>376499</v>
      </c>
      <c r="L13" s="21">
        <v>0</v>
      </c>
      <c r="M13" s="21">
        <v>0</v>
      </c>
      <c r="N13" s="15"/>
    </row>
    <row r="14" spans="1:14" ht="22.5" outlineLevel="1">
      <c r="A14" s="13" t="s">
        <v>15</v>
      </c>
      <c r="B14" s="5" t="s">
        <v>16</v>
      </c>
      <c r="C14" s="15">
        <f t="shared" si="1"/>
        <v>25916570.65</v>
      </c>
      <c r="D14" s="15">
        <f t="shared" si="0"/>
        <v>14508365.7</v>
      </c>
      <c r="E14" s="15">
        <f t="shared" si="0"/>
        <v>14502863.71</v>
      </c>
      <c r="F14" s="15">
        <f t="shared" si="2"/>
        <v>99.96207712078832</v>
      </c>
      <c r="G14" s="21">
        <v>22272698.52</v>
      </c>
      <c r="H14" s="21">
        <v>11194968.99</v>
      </c>
      <c r="I14" s="21">
        <v>11189468</v>
      </c>
      <c r="J14" s="15">
        <f t="shared" si="3"/>
        <v>99.95086194517452</v>
      </c>
      <c r="K14" s="21">
        <v>3643872.13</v>
      </c>
      <c r="L14" s="21">
        <v>3313396.71</v>
      </c>
      <c r="M14" s="21">
        <v>3313395.71</v>
      </c>
      <c r="N14" s="15">
        <f t="shared" si="4"/>
        <v>99.99996981949076</v>
      </c>
    </row>
    <row r="15" spans="1:14" ht="12.75">
      <c r="A15" s="12" t="s">
        <v>17</v>
      </c>
      <c r="B15" s="4" t="s">
        <v>18</v>
      </c>
      <c r="C15" s="14">
        <f t="shared" si="1"/>
        <v>4831200</v>
      </c>
      <c r="D15" s="14">
        <f t="shared" si="0"/>
        <v>3109490</v>
      </c>
      <c r="E15" s="14">
        <f t="shared" si="0"/>
        <v>2923806.7</v>
      </c>
      <c r="F15" s="14">
        <f t="shared" si="2"/>
        <v>94.02849663449634</v>
      </c>
      <c r="G15" s="14">
        <f>SUM(G16)</f>
        <v>2415600</v>
      </c>
      <c r="H15" s="14">
        <f>SUM(H16)</f>
        <v>1543046</v>
      </c>
      <c r="I15" s="14">
        <f>SUM(I16)</f>
        <v>1543046</v>
      </c>
      <c r="J15" s="14">
        <f t="shared" si="3"/>
        <v>100</v>
      </c>
      <c r="K15" s="14">
        <f>SUM(K16:K16)</f>
        <v>2415600</v>
      </c>
      <c r="L15" s="14">
        <f>SUM(L16:L16)</f>
        <v>1566444</v>
      </c>
      <c r="M15" s="14">
        <f>SUM(M16:M16)</f>
        <v>1380760.7</v>
      </c>
      <c r="N15" s="14">
        <f t="shared" si="4"/>
        <v>88.14618971377209</v>
      </c>
    </row>
    <row r="16" spans="1:14" ht="22.5" outlineLevel="1">
      <c r="A16" s="13" t="s">
        <v>19</v>
      </c>
      <c r="B16" s="5" t="s">
        <v>20</v>
      </c>
      <c r="C16" s="15">
        <f t="shared" si="1"/>
        <v>4831200</v>
      </c>
      <c r="D16" s="15">
        <f t="shared" si="0"/>
        <v>3109490</v>
      </c>
      <c r="E16" s="15">
        <f t="shared" si="0"/>
        <v>2923806.7</v>
      </c>
      <c r="F16" s="15">
        <f t="shared" si="2"/>
        <v>94.02849663449634</v>
      </c>
      <c r="G16" s="21">
        <v>2415600</v>
      </c>
      <c r="H16" s="21">
        <v>1543046</v>
      </c>
      <c r="I16" s="21">
        <v>1543046</v>
      </c>
      <c r="J16" s="15">
        <f t="shared" si="3"/>
        <v>100</v>
      </c>
      <c r="K16" s="21">
        <v>2415600</v>
      </c>
      <c r="L16" s="21">
        <v>1566444</v>
      </c>
      <c r="M16" s="21">
        <v>1380760.7</v>
      </c>
      <c r="N16" s="14">
        <f>SUM(M16/L16)*100</f>
        <v>88.14618971377209</v>
      </c>
    </row>
    <row r="17" spans="1:14" s="11" customFormat="1" ht="32.25" customHeight="1" outlineLevel="1">
      <c r="A17" s="12" t="s">
        <v>80</v>
      </c>
      <c r="B17" s="4" t="s">
        <v>82</v>
      </c>
      <c r="C17" s="14">
        <f t="shared" si="1"/>
        <v>654771.32</v>
      </c>
      <c r="D17" s="14">
        <f t="shared" si="0"/>
        <v>382037.06</v>
      </c>
      <c r="E17" s="14">
        <f t="shared" si="0"/>
        <v>382037.06</v>
      </c>
      <c r="F17" s="14">
        <f t="shared" si="2"/>
        <v>100</v>
      </c>
      <c r="G17" s="14">
        <f>SUM(G18)</f>
        <v>0</v>
      </c>
      <c r="H17" s="14">
        <f>SUM(H18)</f>
        <v>0</v>
      </c>
      <c r="I17" s="14">
        <f>SUM(I18)</f>
        <v>0</v>
      </c>
      <c r="J17" s="14"/>
      <c r="K17" s="14">
        <f>SUM(K18+K19)</f>
        <v>654771.32</v>
      </c>
      <c r="L17" s="14">
        <f>SUM(L18+L19)</f>
        <v>382037.06</v>
      </c>
      <c r="M17" s="14">
        <f>SUM(M18+M19)</f>
        <v>382037.06</v>
      </c>
      <c r="N17" s="14">
        <f t="shared" si="4"/>
        <v>100</v>
      </c>
    </row>
    <row r="18" spans="1:14" ht="45" outlineLevel="1">
      <c r="A18" s="13" t="s">
        <v>81</v>
      </c>
      <c r="B18" s="5" t="s">
        <v>83</v>
      </c>
      <c r="C18" s="15">
        <f t="shared" si="1"/>
        <v>652771.32</v>
      </c>
      <c r="D18" s="15">
        <f t="shared" si="0"/>
        <v>382037.06</v>
      </c>
      <c r="E18" s="15">
        <f t="shared" si="0"/>
        <v>382037.06</v>
      </c>
      <c r="F18" s="15">
        <f t="shared" si="2"/>
        <v>100</v>
      </c>
      <c r="G18" s="21">
        <v>0</v>
      </c>
      <c r="H18" s="21">
        <v>0</v>
      </c>
      <c r="I18" s="21">
        <v>0</v>
      </c>
      <c r="J18" s="15"/>
      <c r="K18" s="21">
        <v>652771.32</v>
      </c>
      <c r="L18" s="21">
        <v>382037.06</v>
      </c>
      <c r="M18" s="21">
        <v>382037.06</v>
      </c>
      <c r="N18" s="15">
        <f t="shared" si="4"/>
        <v>100</v>
      </c>
    </row>
    <row r="19" spans="1:14" ht="24" outlineLevel="1">
      <c r="A19" s="26" t="s">
        <v>106</v>
      </c>
      <c r="B19" s="27" t="s">
        <v>107</v>
      </c>
      <c r="C19" s="15">
        <f t="shared" si="1"/>
        <v>2000</v>
      </c>
      <c r="D19" s="15">
        <f t="shared" si="0"/>
        <v>0</v>
      </c>
      <c r="E19" s="15">
        <f t="shared" si="0"/>
        <v>0</v>
      </c>
      <c r="F19" s="15"/>
      <c r="G19" s="21"/>
      <c r="H19" s="21"/>
      <c r="I19" s="21"/>
      <c r="J19" s="15"/>
      <c r="K19" s="21">
        <v>2000</v>
      </c>
      <c r="L19" s="21">
        <v>0</v>
      </c>
      <c r="M19" s="21">
        <v>0</v>
      </c>
      <c r="N19" s="15"/>
    </row>
    <row r="20" spans="1:14" ht="21">
      <c r="A20" s="12" t="s">
        <v>21</v>
      </c>
      <c r="B20" s="4" t="s">
        <v>22</v>
      </c>
      <c r="C20" s="14">
        <f t="shared" si="1"/>
        <v>171950472.34</v>
      </c>
      <c r="D20" s="14">
        <f t="shared" si="0"/>
        <v>130389011.78999999</v>
      </c>
      <c r="E20" s="14">
        <f t="shared" si="0"/>
        <v>127158965.15</v>
      </c>
      <c r="F20" s="14">
        <f t="shared" si="2"/>
        <v>97.52276162258045</v>
      </c>
      <c r="G20" s="14">
        <f>SUM(G21:G26)</f>
        <v>106714094.42</v>
      </c>
      <c r="H20" s="14">
        <f>SUM(H21:H26)</f>
        <v>83080872.41</v>
      </c>
      <c r="I20" s="14">
        <f>SUM(I21:I26)</f>
        <v>79886891.2</v>
      </c>
      <c r="J20" s="14">
        <f t="shared" si="3"/>
        <v>96.1555757452355</v>
      </c>
      <c r="K20" s="14">
        <f>SUM(K22:K26)</f>
        <v>65236377.92</v>
      </c>
      <c r="L20" s="14">
        <f>SUM(L22:L26)</f>
        <v>47308139.38</v>
      </c>
      <c r="M20" s="14">
        <f>SUM(M22:M26)</f>
        <v>47272073.95</v>
      </c>
      <c r="N20" s="14">
        <f t="shared" si="4"/>
        <v>99.92376485215301</v>
      </c>
    </row>
    <row r="21" spans="1:14" ht="12.75">
      <c r="A21" s="13" t="s">
        <v>85</v>
      </c>
      <c r="B21" s="5" t="s">
        <v>87</v>
      </c>
      <c r="C21" s="15">
        <f t="shared" si="1"/>
        <v>236400</v>
      </c>
      <c r="D21" s="15">
        <f t="shared" si="0"/>
        <v>158428</v>
      </c>
      <c r="E21" s="15">
        <f t="shared" si="0"/>
        <v>155928</v>
      </c>
      <c r="F21" s="15">
        <f t="shared" si="2"/>
        <v>98.42199611179842</v>
      </c>
      <c r="G21" s="21">
        <v>236400</v>
      </c>
      <c r="H21" s="21">
        <v>158428</v>
      </c>
      <c r="I21" s="21">
        <v>155928</v>
      </c>
      <c r="J21" s="15">
        <f t="shared" si="3"/>
        <v>98.42199611179842</v>
      </c>
      <c r="K21" s="14"/>
      <c r="L21" s="14"/>
      <c r="M21" s="14"/>
      <c r="N21" s="14"/>
    </row>
    <row r="22" spans="1:14" ht="12.75" outlineLevel="1">
      <c r="A22" s="13" t="s">
        <v>23</v>
      </c>
      <c r="B22" s="5" t="s">
        <v>24</v>
      </c>
      <c r="C22" s="15">
        <f t="shared" si="1"/>
        <v>4522600</v>
      </c>
      <c r="D22" s="15">
        <f t="shared" si="0"/>
        <v>1482878</v>
      </c>
      <c r="E22" s="15">
        <f t="shared" si="0"/>
        <v>1257119.91</v>
      </c>
      <c r="F22" s="15">
        <f t="shared" si="2"/>
        <v>84.77568013012532</v>
      </c>
      <c r="G22" s="21">
        <v>4432600</v>
      </c>
      <c r="H22" s="21">
        <v>1482878</v>
      </c>
      <c r="I22" s="21">
        <v>1257119.91</v>
      </c>
      <c r="J22" s="15">
        <f t="shared" si="3"/>
        <v>84.77568013012532</v>
      </c>
      <c r="K22" s="21">
        <v>90000</v>
      </c>
      <c r="L22" s="21">
        <v>0</v>
      </c>
      <c r="M22" s="21">
        <v>0</v>
      </c>
      <c r="N22" s="15"/>
    </row>
    <row r="23" spans="1:14" ht="12.75" outlineLevel="1">
      <c r="A23" s="13" t="s">
        <v>25</v>
      </c>
      <c r="B23" s="5" t="s">
        <v>26</v>
      </c>
      <c r="C23" s="15">
        <f t="shared" si="1"/>
        <v>27350000</v>
      </c>
      <c r="D23" s="15">
        <f t="shared" si="0"/>
        <v>23740180</v>
      </c>
      <c r="E23" s="15">
        <f t="shared" si="0"/>
        <v>23705812.82</v>
      </c>
      <c r="F23" s="15">
        <f t="shared" si="2"/>
        <v>99.85523622820047</v>
      </c>
      <c r="G23" s="21">
        <v>27350000</v>
      </c>
      <c r="H23" s="21">
        <v>23740180</v>
      </c>
      <c r="I23" s="21">
        <v>23705812.82</v>
      </c>
      <c r="J23" s="15">
        <f t="shared" si="3"/>
        <v>99.85523622820047</v>
      </c>
      <c r="K23" s="15"/>
      <c r="L23" s="15"/>
      <c r="M23" s="15"/>
      <c r="N23" s="15"/>
    </row>
    <row r="24" spans="1:14" ht="22.5" outlineLevel="1">
      <c r="A24" s="13" t="s">
        <v>27</v>
      </c>
      <c r="B24" s="5" t="s">
        <v>28</v>
      </c>
      <c r="C24" s="15">
        <f t="shared" si="1"/>
        <v>120058533.88</v>
      </c>
      <c r="D24" s="15">
        <f t="shared" si="0"/>
        <v>101961587.33000001</v>
      </c>
      <c r="E24" s="15">
        <f t="shared" si="0"/>
        <v>101925104.42</v>
      </c>
      <c r="F24" s="15">
        <f t="shared" si="2"/>
        <v>99.96421896622506</v>
      </c>
      <c r="G24" s="21">
        <v>63462155.96</v>
      </c>
      <c r="H24" s="21">
        <v>54653447.95</v>
      </c>
      <c r="I24" s="21">
        <v>54653030.47</v>
      </c>
      <c r="J24" s="15">
        <f t="shared" si="3"/>
        <v>99.99923613236554</v>
      </c>
      <c r="K24" s="21">
        <v>56596377.92</v>
      </c>
      <c r="L24" s="21">
        <v>47308139.38</v>
      </c>
      <c r="M24" s="21">
        <v>47272073.95</v>
      </c>
      <c r="N24" s="15">
        <f>SUM(M24/L24)*100</f>
        <v>99.92376485215301</v>
      </c>
    </row>
    <row r="25" spans="1:14" ht="12.75" outlineLevel="1">
      <c r="A25" s="28" t="s">
        <v>96</v>
      </c>
      <c r="B25" s="25" t="s">
        <v>97</v>
      </c>
      <c r="C25" s="15">
        <f t="shared" si="1"/>
        <v>16100000</v>
      </c>
      <c r="D25" s="15">
        <f t="shared" si="0"/>
        <v>0</v>
      </c>
      <c r="E25" s="15">
        <f t="shared" si="0"/>
        <v>0</v>
      </c>
      <c r="F25" s="15"/>
      <c r="G25" s="21">
        <v>7550000</v>
      </c>
      <c r="H25" s="21">
        <v>0</v>
      </c>
      <c r="I25" s="21">
        <v>0</v>
      </c>
      <c r="J25" s="15"/>
      <c r="K25" s="21">
        <v>8550000</v>
      </c>
      <c r="L25" s="21">
        <v>0</v>
      </c>
      <c r="M25" s="21">
        <v>0</v>
      </c>
      <c r="N25" s="15"/>
    </row>
    <row r="26" spans="1:14" ht="22.5" outlineLevel="1">
      <c r="A26" s="13" t="s">
        <v>29</v>
      </c>
      <c r="B26" s="5" t="s">
        <v>30</v>
      </c>
      <c r="C26" s="15">
        <f t="shared" si="1"/>
        <v>3682938.46</v>
      </c>
      <c r="D26" s="15">
        <f t="shared" si="0"/>
        <v>3045938.46</v>
      </c>
      <c r="E26" s="15">
        <f t="shared" si="0"/>
        <v>115000</v>
      </c>
      <c r="F26" s="15"/>
      <c r="G26" s="21">
        <v>3682938.46</v>
      </c>
      <c r="H26" s="21">
        <v>3045938.46</v>
      </c>
      <c r="I26" s="21">
        <v>115000</v>
      </c>
      <c r="J26" s="15">
        <f t="shared" si="3"/>
        <v>3.7755194830824</v>
      </c>
      <c r="K26" s="21"/>
      <c r="L26" s="21"/>
      <c r="M26" s="21"/>
      <c r="N26" s="15"/>
    </row>
    <row r="27" spans="1:14" ht="21">
      <c r="A27" s="12" t="s">
        <v>31</v>
      </c>
      <c r="B27" s="4" t="s">
        <v>32</v>
      </c>
      <c r="C27" s="14">
        <f t="shared" si="1"/>
        <v>362953084.61999995</v>
      </c>
      <c r="D27" s="14">
        <f t="shared" si="1"/>
        <v>295287318.16</v>
      </c>
      <c r="E27" s="14">
        <f t="shared" si="1"/>
        <v>279983102.42</v>
      </c>
      <c r="F27" s="14">
        <f t="shared" si="2"/>
        <v>94.81717811812443</v>
      </c>
      <c r="G27" s="14">
        <f>SUM(G28:G31)</f>
        <v>178434628.92</v>
      </c>
      <c r="H27" s="14">
        <f>SUM(H28:H31)</f>
        <v>133802766.06</v>
      </c>
      <c r="I27" s="14">
        <f>SUM(I28:I31)</f>
        <v>133704221.07000001</v>
      </c>
      <c r="J27" s="14">
        <f t="shared" si="3"/>
        <v>99.92635055843628</v>
      </c>
      <c r="K27" s="14">
        <f>SUM(K28:K31)</f>
        <v>184518455.69999996</v>
      </c>
      <c r="L27" s="14">
        <f>SUM(L28:L31)</f>
        <v>161484552.10000002</v>
      </c>
      <c r="M27" s="14">
        <f>SUM(M28:M31)</f>
        <v>146278881.35000002</v>
      </c>
      <c r="N27" s="14">
        <f aca="true" t="shared" si="5" ref="N27:N32">SUM(M27/L27)*100</f>
        <v>90.58382331172841</v>
      </c>
    </row>
    <row r="28" spans="1:14" ht="12.75" outlineLevel="1">
      <c r="A28" s="13" t="s">
        <v>33</v>
      </c>
      <c r="B28" s="5" t="s">
        <v>34</v>
      </c>
      <c r="C28" s="15">
        <f t="shared" si="1"/>
        <v>23473818.869999997</v>
      </c>
      <c r="D28" s="15">
        <f t="shared" si="1"/>
        <v>13839146.49</v>
      </c>
      <c r="E28" s="15">
        <f t="shared" si="1"/>
        <v>6926535.49</v>
      </c>
      <c r="F28" s="15">
        <f t="shared" si="2"/>
        <v>50.05030834094452</v>
      </c>
      <c r="G28" s="21">
        <v>7646961.01</v>
      </c>
      <c r="H28" s="21">
        <v>225507.01</v>
      </c>
      <c r="I28" s="21">
        <v>225507.01</v>
      </c>
      <c r="J28" s="15">
        <f t="shared" si="3"/>
        <v>100</v>
      </c>
      <c r="K28" s="21">
        <v>15826857.86</v>
      </c>
      <c r="L28" s="21">
        <v>13613639.48</v>
      </c>
      <c r="M28" s="21">
        <v>6701028.48</v>
      </c>
      <c r="N28" s="15">
        <f t="shared" si="5"/>
        <v>49.222902441662136</v>
      </c>
    </row>
    <row r="29" spans="1:14" ht="12.75" outlineLevel="1">
      <c r="A29" s="13" t="s">
        <v>35</v>
      </c>
      <c r="B29" s="5" t="s">
        <v>36</v>
      </c>
      <c r="C29" s="15">
        <f t="shared" si="1"/>
        <v>299594683.2</v>
      </c>
      <c r="D29" s="15">
        <f t="shared" si="1"/>
        <v>256340879.09</v>
      </c>
      <c r="E29" s="15">
        <f t="shared" si="1"/>
        <v>255238088.53</v>
      </c>
      <c r="F29" s="15">
        <f t="shared" si="2"/>
        <v>99.56979528044265</v>
      </c>
      <c r="G29" s="21">
        <v>160240585.66</v>
      </c>
      <c r="H29" s="21">
        <v>129856479.05</v>
      </c>
      <c r="I29" s="21">
        <v>129856398.05</v>
      </c>
      <c r="J29" s="15">
        <f t="shared" si="3"/>
        <v>99.99993762344351</v>
      </c>
      <c r="K29" s="21">
        <v>139354097.54</v>
      </c>
      <c r="L29" s="21">
        <v>126484400.04</v>
      </c>
      <c r="M29" s="21">
        <v>125381690.48</v>
      </c>
      <c r="N29" s="15">
        <f t="shared" si="5"/>
        <v>99.1281853258969</v>
      </c>
    </row>
    <row r="30" spans="1:14" ht="12.75" outlineLevel="1">
      <c r="A30" s="13" t="s">
        <v>37</v>
      </c>
      <c r="B30" s="5" t="s">
        <v>38</v>
      </c>
      <c r="C30" s="15">
        <f t="shared" si="1"/>
        <v>35274404.379999995</v>
      </c>
      <c r="D30" s="15">
        <f t="shared" si="1"/>
        <v>21857552.21</v>
      </c>
      <c r="E30" s="15">
        <f t="shared" si="1"/>
        <v>14568738.03</v>
      </c>
      <c r="F30" s="15">
        <f t="shared" si="2"/>
        <v>66.65310868311543</v>
      </c>
      <c r="G30" s="21">
        <v>9947082.25</v>
      </c>
      <c r="H30" s="21">
        <v>3342780</v>
      </c>
      <c r="I30" s="21">
        <v>3244316.01</v>
      </c>
      <c r="J30" s="15">
        <f t="shared" si="3"/>
        <v>97.05442805090372</v>
      </c>
      <c r="K30" s="21">
        <v>25327322.13</v>
      </c>
      <c r="L30" s="21">
        <v>18514772.21</v>
      </c>
      <c r="M30" s="21">
        <v>11324422.02</v>
      </c>
      <c r="N30" s="15">
        <f t="shared" si="5"/>
        <v>61.164252476644435</v>
      </c>
    </row>
    <row r="31" spans="1:14" ht="22.5" outlineLevel="1">
      <c r="A31" s="13" t="s">
        <v>39</v>
      </c>
      <c r="B31" s="5" t="s">
        <v>40</v>
      </c>
      <c r="C31" s="15">
        <f t="shared" si="1"/>
        <v>4610178.17</v>
      </c>
      <c r="D31" s="15">
        <f t="shared" si="1"/>
        <v>3249740.37</v>
      </c>
      <c r="E31" s="15">
        <f t="shared" si="1"/>
        <v>3249740.37</v>
      </c>
      <c r="F31" s="15">
        <f t="shared" si="2"/>
        <v>100</v>
      </c>
      <c r="G31" s="21">
        <v>600000</v>
      </c>
      <c r="H31" s="21">
        <v>378000</v>
      </c>
      <c r="I31" s="21">
        <v>378000</v>
      </c>
      <c r="J31" s="15">
        <f t="shared" si="3"/>
        <v>100</v>
      </c>
      <c r="K31" s="21">
        <v>4010178.17</v>
      </c>
      <c r="L31" s="21">
        <v>2871740.37</v>
      </c>
      <c r="M31" s="21">
        <v>2871740.37</v>
      </c>
      <c r="N31" s="15">
        <f t="shared" si="5"/>
        <v>100</v>
      </c>
    </row>
    <row r="32" spans="1:14" ht="12.75">
      <c r="A32" s="12" t="s">
        <v>41</v>
      </c>
      <c r="B32" s="4" t="s">
        <v>42</v>
      </c>
      <c r="C32" s="14">
        <f t="shared" si="1"/>
        <v>860796829.21</v>
      </c>
      <c r="D32" s="14">
        <f t="shared" si="1"/>
        <v>592144611.81</v>
      </c>
      <c r="E32" s="14">
        <f t="shared" si="1"/>
        <v>569739456.54</v>
      </c>
      <c r="F32" s="14">
        <f t="shared" si="2"/>
        <v>96.21626967076261</v>
      </c>
      <c r="G32" s="14">
        <f>SUM(G33:G38)</f>
        <v>860601779.21</v>
      </c>
      <c r="H32" s="14">
        <f>SUM(H33:H38)</f>
        <v>592118261.81</v>
      </c>
      <c r="I32" s="14">
        <f>SUM(I33:I38)</f>
        <v>569714533.54</v>
      </c>
      <c r="J32" s="14">
        <f t="shared" si="3"/>
        <v>96.2163422892049</v>
      </c>
      <c r="K32" s="14">
        <f>SUM(K33:K38)</f>
        <v>195050</v>
      </c>
      <c r="L32" s="14">
        <f>SUM(L33:L38)</f>
        <v>26350</v>
      </c>
      <c r="M32" s="14">
        <f>SUM(M33:M38)</f>
        <v>24923</v>
      </c>
      <c r="N32" s="14">
        <f t="shared" si="5"/>
        <v>94.58444022770398</v>
      </c>
    </row>
    <row r="33" spans="1:14" ht="12.75" outlineLevel="1">
      <c r="A33" s="13" t="s">
        <v>43</v>
      </c>
      <c r="B33" s="5" t="s">
        <v>44</v>
      </c>
      <c r="C33" s="15">
        <f t="shared" si="1"/>
        <v>193616933.31</v>
      </c>
      <c r="D33" s="15">
        <f t="shared" si="1"/>
        <v>136325382.58</v>
      </c>
      <c r="E33" s="15">
        <f t="shared" si="1"/>
        <v>136225229.28</v>
      </c>
      <c r="F33" s="15">
        <f t="shared" si="2"/>
        <v>99.92653363731347</v>
      </c>
      <c r="G33" s="21">
        <v>193616933.31</v>
      </c>
      <c r="H33" s="21">
        <v>136325382.58</v>
      </c>
      <c r="I33" s="21">
        <v>136225229.28</v>
      </c>
      <c r="J33" s="15">
        <f t="shared" si="3"/>
        <v>99.92653363731347</v>
      </c>
      <c r="K33" s="15"/>
      <c r="L33" s="15"/>
      <c r="M33" s="15"/>
      <c r="N33" s="15"/>
    </row>
    <row r="34" spans="1:14" ht="12.75" outlineLevel="1">
      <c r="A34" s="13" t="s">
        <v>45</v>
      </c>
      <c r="B34" s="5" t="s">
        <v>46</v>
      </c>
      <c r="C34" s="15">
        <f t="shared" si="1"/>
        <v>563634864.39</v>
      </c>
      <c r="D34" s="15">
        <f t="shared" si="1"/>
        <v>385108084.58</v>
      </c>
      <c r="E34" s="15">
        <f t="shared" si="1"/>
        <v>363898730.66</v>
      </c>
      <c r="F34" s="15">
        <f t="shared" si="2"/>
        <v>94.49262304032622</v>
      </c>
      <c r="G34" s="21">
        <v>563634864.39</v>
      </c>
      <c r="H34" s="21">
        <v>385108084.58</v>
      </c>
      <c r="I34" s="21">
        <v>363898730.66</v>
      </c>
      <c r="J34" s="15">
        <f t="shared" si="3"/>
        <v>94.49262304032622</v>
      </c>
      <c r="K34" s="15"/>
      <c r="L34" s="15"/>
      <c r="M34" s="15"/>
      <c r="N34" s="15"/>
    </row>
    <row r="35" spans="1:14" ht="12.75" outlineLevel="1">
      <c r="A35" s="26" t="s">
        <v>92</v>
      </c>
      <c r="B35" s="27" t="s">
        <v>93</v>
      </c>
      <c r="C35" s="15">
        <f t="shared" si="1"/>
        <v>64020379.03</v>
      </c>
      <c r="D35" s="15">
        <f t="shared" si="1"/>
        <v>41807348.8</v>
      </c>
      <c r="E35" s="15">
        <f t="shared" si="1"/>
        <v>41154223.56</v>
      </c>
      <c r="F35" s="15">
        <f t="shared" si="2"/>
        <v>98.43777407860888</v>
      </c>
      <c r="G35" s="21">
        <v>64020379.03</v>
      </c>
      <c r="H35" s="21">
        <v>41807348.8</v>
      </c>
      <c r="I35" s="21">
        <v>41154223.56</v>
      </c>
      <c r="J35" s="15">
        <f t="shared" si="3"/>
        <v>98.43777407860888</v>
      </c>
      <c r="K35" s="15"/>
      <c r="L35" s="15"/>
      <c r="M35" s="15"/>
      <c r="N35" s="15"/>
    </row>
    <row r="36" spans="1:14" ht="33.75" outlineLevel="1">
      <c r="A36" s="28" t="s">
        <v>98</v>
      </c>
      <c r="B36" s="25" t="s">
        <v>99</v>
      </c>
      <c r="C36" s="15">
        <f t="shared" si="1"/>
        <v>496942.48</v>
      </c>
      <c r="D36" s="15">
        <f t="shared" si="1"/>
        <v>408618.48</v>
      </c>
      <c r="E36" s="15">
        <f t="shared" si="1"/>
        <v>391888.48</v>
      </c>
      <c r="F36" s="15">
        <f t="shared" si="2"/>
        <v>95.90571625639643</v>
      </c>
      <c r="G36" s="21">
        <v>429892.48</v>
      </c>
      <c r="H36" s="21">
        <v>385268.48</v>
      </c>
      <c r="I36" s="21">
        <v>368538.48</v>
      </c>
      <c r="J36" s="15">
        <f t="shared" si="3"/>
        <v>95.65757364838151</v>
      </c>
      <c r="K36" s="21">
        <v>67050</v>
      </c>
      <c r="L36" s="21">
        <v>23350</v>
      </c>
      <c r="M36" s="21">
        <v>23350</v>
      </c>
      <c r="N36" s="15">
        <f>SUM(M36/L36)*100</f>
        <v>100</v>
      </c>
    </row>
    <row r="37" spans="1:15" ht="22.5" outlineLevel="1">
      <c r="A37" s="13" t="s">
        <v>47</v>
      </c>
      <c r="B37" s="5" t="s">
        <v>48</v>
      </c>
      <c r="C37" s="15">
        <f t="shared" si="1"/>
        <v>690300</v>
      </c>
      <c r="D37" s="15">
        <f>SUM(H37+L37)</f>
        <v>83000</v>
      </c>
      <c r="E37" s="15">
        <f t="shared" si="1"/>
        <v>81573</v>
      </c>
      <c r="F37" s="15">
        <f t="shared" si="2"/>
        <v>98.28072289156626</v>
      </c>
      <c r="G37" s="21">
        <v>562300</v>
      </c>
      <c r="H37" s="21">
        <v>80000</v>
      </c>
      <c r="I37" s="21">
        <v>80000</v>
      </c>
      <c r="J37" s="15">
        <f t="shared" si="3"/>
        <v>100</v>
      </c>
      <c r="K37" s="21">
        <v>128000</v>
      </c>
      <c r="L37" s="21">
        <v>3000</v>
      </c>
      <c r="M37" s="21">
        <v>1573</v>
      </c>
      <c r="N37" s="15">
        <f>SUM(M37/L37)*100</f>
        <v>52.43333333333333</v>
      </c>
      <c r="O37" s="24"/>
    </row>
    <row r="38" spans="1:14" ht="15" customHeight="1" outlineLevel="1">
      <c r="A38" s="13" t="s">
        <v>49</v>
      </c>
      <c r="B38" s="5" t="s">
        <v>50</v>
      </c>
      <c r="C38" s="15">
        <f t="shared" si="1"/>
        <v>38337410</v>
      </c>
      <c r="D38" s="15">
        <f t="shared" si="1"/>
        <v>28412177.37</v>
      </c>
      <c r="E38" s="15">
        <f t="shared" si="1"/>
        <v>27987811.56</v>
      </c>
      <c r="F38" s="15">
        <f t="shared" si="2"/>
        <v>98.50639461920267</v>
      </c>
      <c r="G38" s="21">
        <v>38337410</v>
      </c>
      <c r="H38" s="21">
        <v>28412177.37</v>
      </c>
      <c r="I38" s="21">
        <v>27987811.56</v>
      </c>
      <c r="J38" s="15">
        <f t="shared" si="3"/>
        <v>98.50639461920267</v>
      </c>
      <c r="K38" s="15"/>
      <c r="L38" s="15"/>
      <c r="M38" s="15"/>
      <c r="N38" s="15"/>
    </row>
    <row r="39" spans="1:14" ht="21">
      <c r="A39" s="12" t="s">
        <v>51</v>
      </c>
      <c r="B39" s="4" t="s">
        <v>52</v>
      </c>
      <c r="C39" s="14">
        <f t="shared" si="1"/>
        <v>165475500.57</v>
      </c>
      <c r="D39" s="14">
        <f t="shared" si="1"/>
        <v>120994522.02</v>
      </c>
      <c r="E39" s="14">
        <f t="shared" si="1"/>
        <v>119422353.75999999</v>
      </c>
      <c r="F39" s="14">
        <f t="shared" si="2"/>
        <v>98.7006285625558</v>
      </c>
      <c r="G39" s="14">
        <f>SUM(G40:G41)</f>
        <v>100788102</v>
      </c>
      <c r="H39" s="14">
        <f>SUM(H40:H41)</f>
        <v>74970827.86</v>
      </c>
      <c r="I39" s="14">
        <f>SUM(I40:I41)</f>
        <v>74401013.36</v>
      </c>
      <c r="J39" s="14">
        <f t="shared" si="3"/>
        <v>99.23995170352919</v>
      </c>
      <c r="K39" s="14">
        <f>SUM(K40:K41)</f>
        <v>64687398.57</v>
      </c>
      <c r="L39" s="14">
        <f>SUM(L40:L41)</f>
        <v>46023694.16</v>
      </c>
      <c r="M39" s="14">
        <f>SUM(M40:M41)</f>
        <v>45021340.4</v>
      </c>
      <c r="N39" s="15">
        <f>SUM(M39/L39)*100</f>
        <v>97.82209190658328</v>
      </c>
    </row>
    <row r="40" spans="1:14" ht="12.75" outlineLevel="1">
      <c r="A40" s="13" t="s">
        <v>53</v>
      </c>
      <c r="B40" s="5" t="s">
        <v>54</v>
      </c>
      <c r="C40" s="15">
        <f t="shared" si="1"/>
        <v>159892025.57</v>
      </c>
      <c r="D40" s="15">
        <f t="shared" si="1"/>
        <v>117263741.16</v>
      </c>
      <c r="E40" s="15">
        <f t="shared" si="1"/>
        <v>115694172.9</v>
      </c>
      <c r="F40" s="15">
        <f t="shared" si="2"/>
        <v>98.66150589732729</v>
      </c>
      <c r="G40" s="21">
        <v>95207127</v>
      </c>
      <c r="H40" s="21">
        <v>71242547</v>
      </c>
      <c r="I40" s="21">
        <v>70675332.5</v>
      </c>
      <c r="J40" s="15">
        <f t="shared" si="3"/>
        <v>99.20382619111021</v>
      </c>
      <c r="K40" s="21">
        <v>64684898.57</v>
      </c>
      <c r="L40" s="21">
        <v>46021194.16</v>
      </c>
      <c r="M40" s="21">
        <v>45018840.4</v>
      </c>
      <c r="N40" s="15">
        <f>SUM(M40/L40)*100</f>
        <v>97.82197359652346</v>
      </c>
    </row>
    <row r="41" spans="1:14" ht="22.5" outlineLevel="1">
      <c r="A41" s="13" t="s">
        <v>55</v>
      </c>
      <c r="B41" s="5" t="s">
        <v>56</v>
      </c>
      <c r="C41" s="15">
        <f t="shared" si="1"/>
        <v>5583475</v>
      </c>
      <c r="D41" s="15">
        <f t="shared" si="1"/>
        <v>3730780.86</v>
      </c>
      <c r="E41" s="15">
        <f t="shared" si="1"/>
        <v>3728180.86</v>
      </c>
      <c r="F41" s="15">
        <f t="shared" si="2"/>
        <v>99.93030949558373</v>
      </c>
      <c r="G41" s="21">
        <v>5580975</v>
      </c>
      <c r="H41" s="21">
        <v>3728280.86</v>
      </c>
      <c r="I41" s="21">
        <v>3725680.86</v>
      </c>
      <c r="J41" s="15">
        <f t="shared" si="3"/>
        <v>99.93026276459226</v>
      </c>
      <c r="K41" s="21">
        <v>2500</v>
      </c>
      <c r="L41" s="21">
        <v>2500</v>
      </c>
      <c r="M41" s="21">
        <v>2500</v>
      </c>
      <c r="N41" s="15">
        <f>SUM(M41/L41)*100</f>
        <v>100</v>
      </c>
    </row>
    <row r="42" spans="1:14" ht="12.75" outlineLevel="1">
      <c r="A42" s="12" t="s">
        <v>112</v>
      </c>
      <c r="B42" s="4" t="s">
        <v>117</v>
      </c>
      <c r="C42" s="14">
        <f>SUM(G42+K42)</f>
        <v>1326000</v>
      </c>
      <c r="D42" s="14">
        <f t="shared" si="1"/>
        <v>109740</v>
      </c>
      <c r="E42" s="14">
        <f t="shared" si="1"/>
        <v>109740</v>
      </c>
      <c r="F42" s="14">
        <f t="shared" si="2"/>
        <v>100</v>
      </c>
      <c r="G42" s="22">
        <f>SUM(G43)</f>
        <v>1326000</v>
      </c>
      <c r="H42" s="22">
        <f>SUM(H43)</f>
        <v>109740</v>
      </c>
      <c r="I42" s="22">
        <f>SUM(I43)</f>
        <v>109740</v>
      </c>
      <c r="J42" s="14">
        <f t="shared" si="3"/>
        <v>100</v>
      </c>
      <c r="K42" s="14">
        <f>SUM(K43)</f>
        <v>0</v>
      </c>
      <c r="L42" s="14">
        <f>SUM(L43)</f>
        <v>0</v>
      </c>
      <c r="M42" s="14">
        <f>SUM(M43)</f>
        <v>0</v>
      </c>
      <c r="N42" s="14"/>
    </row>
    <row r="43" spans="1:14" ht="22.5" outlineLevel="1">
      <c r="A43" s="13" t="s">
        <v>113</v>
      </c>
      <c r="B43" s="5" t="s">
        <v>118</v>
      </c>
      <c r="C43" s="15">
        <f t="shared" si="1"/>
        <v>1326000</v>
      </c>
      <c r="D43" s="15">
        <f t="shared" si="1"/>
        <v>109740</v>
      </c>
      <c r="E43" s="15">
        <f t="shared" si="1"/>
        <v>109740</v>
      </c>
      <c r="F43" s="15">
        <f t="shared" si="2"/>
        <v>100</v>
      </c>
      <c r="G43" s="21">
        <v>1326000</v>
      </c>
      <c r="H43" s="21">
        <v>109740</v>
      </c>
      <c r="I43" s="21">
        <v>109740</v>
      </c>
      <c r="J43" s="15">
        <f t="shared" si="3"/>
        <v>100</v>
      </c>
      <c r="K43" s="15"/>
      <c r="L43" s="15"/>
      <c r="M43" s="15"/>
      <c r="N43" s="15"/>
    </row>
    <row r="44" spans="1:14" ht="12.75" outlineLevel="1">
      <c r="A44" s="12" t="s">
        <v>57</v>
      </c>
      <c r="B44" s="4" t="s">
        <v>58</v>
      </c>
      <c r="C44" s="14">
        <f t="shared" si="1"/>
        <v>55053743.11</v>
      </c>
      <c r="D44" s="14">
        <f t="shared" si="1"/>
        <v>27632266.93</v>
      </c>
      <c r="E44" s="14">
        <f t="shared" si="1"/>
        <v>23704718.779999997</v>
      </c>
      <c r="F44" s="14">
        <f t="shared" si="2"/>
        <v>85.78637011596065</v>
      </c>
      <c r="G44" s="14">
        <f>SUM(G45:G46)</f>
        <v>44425376.17</v>
      </c>
      <c r="H44" s="14">
        <f>SUM(H45:H46)</f>
        <v>27483382.19</v>
      </c>
      <c r="I44" s="14">
        <f>SUM(I45:I46)</f>
        <v>23555834.04</v>
      </c>
      <c r="J44" s="14">
        <f t="shared" si="3"/>
        <v>85.70937112889597</v>
      </c>
      <c r="K44" s="14">
        <f>SUM(K45:K46)</f>
        <v>10628366.94</v>
      </c>
      <c r="L44" s="14">
        <f>SUM(L45:L46)</f>
        <v>148884.74</v>
      </c>
      <c r="M44" s="14">
        <f>SUM(M45:M46)</f>
        <v>148884.74</v>
      </c>
      <c r="N44" s="14">
        <f aca="true" t="shared" si="6" ref="N44:N50">SUM(M44/L44)*100</f>
        <v>100</v>
      </c>
    </row>
    <row r="45" spans="1:14" ht="12.75" outlineLevel="1">
      <c r="A45" s="13" t="s">
        <v>59</v>
      </c>
      <c r="B45" s="5" t="s">
        <v>60</v>
      </c>
      <c r="C45" s="15">
        <f t="shared" si="1"/>
        <v>7811959.2</v>
      </c>
      <c r="D45" s="15">
        <f t="shared" si="1"/>
        <v>5842935</v>
      </c>
      <c r="E45" s="15">
        <f t="shared" si="1"/>
        <v>3903362.2</v>
      </c>
      <c r="F45" s="15">
        <f t="shared" si="2"/>
        <v>66.80481983797527</v>
      </c>
      <c r="G45" s="21">
        <v>5786160</v>
      </c>
      <c r="H45" s="21">
        <v>5695618</v>
      </c>
      <c r="I45" s="21">
        <v>3756045.2</v>
      </c>
      <c r="J45" s="15">
        <f t="shared" si="3"/>
        <v>65.94622743308979</v>
      </c>
      <c r="K45" s="21">
        <v>2025799.2</v>
      </c>
      <c r="L45" s="21">
        <v>147317</v>
      </c>
      <c r="M45" s="21">
        <v>147317</v>
      </c>
      <c r="N45" s="15">
        <f t="shared" si="6"/>
        <v>100</v>
      </c>
    </row>
    <row r="46" spans="1:14" ht="12.75" outlineLevel="1">
      <c r="A46" s="13" t="s">
        <v>61</v>
      </c>
      <c r="B46" s="5" t="s">
        <v>62</v>
      </c>
      <c r="C46" s="15">
        <f t="shared" si="1"/>
        <v>47241783.910000004</v>
      </c>
      <c r="D46" s="15">
        <f t="shared" si="1"/>
        <v>21789331.93</v>
      </c>
      <c r="E46" s="15">
        <f t="shared" si="1"/>
        <v>19801356.58</v>
      </c>
      <c r="F46" s="15">
        <f t="shared" si="2"/>
        <v>90.87638227557167</v>
      </c>
      <c r="G46" s="21">
        <v>38639216.17</v>
      </c>
      <c r="H46" s="21">
        <v>21787764.19</v>
      </c>
      <c r="I46" s="21">
        <v>19799788.84</v>
      </c>
      <c r="J46" s="15">
        <f t="shared" si="3"/>
        <v>90.87572578506045</v>
      </c>
      <c r="K46" s="21">
        <v>8602567.74</v>
      </c>
      <c r="L46" s="21">
        <v>1567.74</v>
      </c>
      <c r="M46" s="21">
        <v>1567.74</v>
      </c>
      <c r="N46" s="15">
        <f t="shared" si="6"/>
        <v>100</v>
      </c>
    </row>
    <row r="47" spans="1:14" ht="15.75" customHeight="1">
      <c r="A47" s="12" t="s">
        <v>63</v>
      </c>
      <c r="B47" s="4" t="s">
        <v>64</v>
      </c>
      <c r="C47" s="14">
        <f>SUM(G47+K47)</f>
        <v>19489863</v>
      </c>
      <c r="D47" s="14">
        <f t="shared" si="1"/>
        <v>15257088.98</v>
      </c>
      <c r="E47" s="14">
        <f t="shared" si="1"/>
        <v>13808326.67</v>
      </c>
      <c r="F47" s="14">
        <f t="shared" si="2"/>
        <v>90.50433335022734</v>
      </c>
      <c r="G47" s="14">
        <f>SUM(G48:G50)</f>
        <v>12233287.24</v>
      </c>
      <c r="H47" s="14">
        <f>SUM(H48:H50)</f>
        <v>9941554.94</v>
      </c>
      <c r="I47" s="14">
        <f>SUM(I48:I50)</f>
        <v>9373427.61</v>
      </c>
      <c r="J47" s="14">
        <f t="shared" si="3"/>
        <v>94.28532726088822</v>
      </c>
      <c r="K47" s="14">
        <f>SUM(K48:K50)</f>
        <v>7256575.76</v>
      </c>
      <c r="L47" s="14">
        <f>SUM(L48:L50)</f>
        <v>5315534.04</v>
      </c>
      <c r="M47" s="14">
        <f>SUM(M48:M50)</f>
        <v>4434899.0600000005</v>
      </c>
      <c r="N47" s="14">
        <f t="shared" si="6"/>
        <v>83.43280330117123</v>
      </c>
    </row>
    <row r="48" spans="1:14" ht="12.75" outlineLevel="1">
      <c r="A48" s="13" t="s">
        <v>65</v>
      </c>
      <c r="B48" s="5" t="s">
        <v>66</v>
      </c>
      <c r="C48" s="15">
        <f>SUM(G48+K48)</f>
        <v>9300129.93</v>
      </c>
      <c r="D48" s="15">
        <f>SUM(H48+L48)</f>
        <v>7011897.3100000005</v>
      </c>
      <c r="E48" s="15">
        <f t="shared" si="1"/>
        <v>6161562.33</v>
      </c>
      <c r="F48" s="15">
        <f t="shared" si="2"/>
        <v>87.8729687215</v>
      </c>
      <c r="G48" s="21">
        <v>4374500</v>
      </c>
      <c r="H48" s="21">
        <v>3357200</v>
      </c>
      <c r="I48" s="21">
        <v>3357200</v>
      </c>
      <c r="J48" s="15">
        <f t="shared" si="3"/>
        <v>100</v>
      </c>
      <c r="K48" s="21">
        <v>4925629.93</v>
      </c>
      <c r="L48" s="21">
        <v>3654697.31</v>
      </c>
      <c r="M48" s="21">
        <v>2804362.33</v>
      </c>
      <c r="N48" s="15">
        <f t="shared" si="6"/>
        <v>76.73309421074875</v>
      </c>
    </row>
    <row r="49" spans="1:14" ht="12.75" outlineLevel="1">
      <c r="A49" s="28" t="s">
        <v>100</v>
      </c>
      <c r="B49" s="25" t="s">
        <v>101</v>
      </c>
      <c r="C49" s="15">
        <f t="shared" si="1"/>
        <v>7650016.13</v>
      </c>
      <c r="D49" s="15">
        <f t="shared" si="1"/>
        <v>6746074.73</v>
      </c>
      <c r="E49" s="15">
        <f t="shared" si="1"/>
        <v>6147647.4</v>
      </c>
      <c r="F49" s="15">
        <f t="shared" si="2"/>
        <v>91.12925139505533</v>
      </c>
      <c r="G49" s="21">
        <v>6122622.3</v>
      </c>
      <c r="H49" s="21">
        <v>5886790</v>
      </c>
      <c r="I49" s="21">
        <v>5318662.67</v>
      </c>
      <c r="J49" s="15">
        <f t="shared" si="3"/>
        <v>90.34911505251588</v>
      </c>
      <c r="K49" s="21">
        <v>1527393.83</v>
      </c>
      <c r="L49" s="21">
        <v>859284.73</v>
      </c>
      <c r="M49" s="21">
        <v>828984.73</v>
      </c>
      <c r="N49" s="15">
        <f t="shared" si="6"/>
        <v>96.4738114222046</v>
      </c>
    </row>
    <row r="50" spans="1:14" ht="12.75" outlineLevel="1">
      <c r="A50" s="13" t="s">
        <v>90</v>
      </c>
      <c r="B50" s="27" t="s">
        <v>91</v>
      </c>
      <c r="C50" s="15">
        <f t="shared" si="1"/>
        <v>2539716.94</v>
      </c>
      <c r="D50" s="15">
        <f t="shared" si="1"/>
        <v>1499116.94</v>
      </c>
      <c r="E50" s="15">
        <f t="shared" si="1"/>
        <v>1499116.94</v>
      </c>
      <c r="F50" s="15">
        <f t="shared" si="2"/>
        <v>100</v>
      </c>
      <c r="G50" s="21">
        <v>1736164.94</v>
      </c>
      <c r="H50" s="21">
        <v>697564.94</v>
      </c>
      <c r="I50" s="21">
        <v>697564.94</v>
      </c>
      <c r="J50" s="15">
        <f t="shared" si="3"/>
        <v>100</v>
      </c>
      <c r="K50" s="21">
        <v>803552</v>
      </c>
      <c r="L50" s="21">
        <v>801552</v>
      </c>
      <c r="M50" s="21">
        <v>801552</v>
      </c>
      <c r="N50" s="15">
        <f t="shared" si="6"/>
        <v>100</v>
      </c>
    </row>
    <row r="51" spans="1:14" ht="31.5">
      <c r="A51" s="29" t="s">
        <v>102</v>
      </c>
      <c r="B51" s="30" t="s">
        <v>103</v>
      </c>
      <c r="C51" s="14">
        <f>SUM(C52)</f>
        <v>4158000</v>
      </c>
      <c r="D51" s="14">
        <f>SUM(D52)</f>
        <v>3337930.33</v>
      </c>
      <c r="E51" s="14">
        <f>SUM(E52)</f>
        <v>3337930.33</v>
      </c>
      <c r="F51" s="14">
        <f t="shared" si="2"/>
        <v>100</v>
      </c>
      <c r="G51" s="22">
        <f>SUM(G52)</f>
        <v>4158000</v>
      </c>
      <c r="H51" s="22">
        <f>SUM(H52)</f>
        <v>3337930.33</v>
      </c>
      <c r="I51" s="22">
        <f>SUM(I52)</f>
        <v>3337930.33</v>
      </c>
      <c r="J51" s="14">
        <f t="shared" si="3"/>
        <v>100</v>
      </c>
      <c r="K51" s="14"/>
      <c r="L51" s="14"/>
      <c r="M51" s="14"/>
      <c r="N51" s="14"/>
    </row>
    <row r="52" spans="1:14" ht="27" customHeight="1">
      <c r="A52" s="28" t="s">
        <v>104</v>
      </c>
      <c r="B52" s="25" t="s">
        <v>105</v>
      </c>
      <c r="C52" s="15">
        <f t="shared" si="1"/>
        <v>4158000</v>
      </c>
      <c r="D52" s="15">
        <f t="shared" si="1"/>
        <v>3337930.33</v>
      </c>
      <c r="E52" s="15">
        <f t="shared" si="1"/>
        <v>3337930.33</v>
      </c>
      <c r="F52" s="15">
        <f t="shared" si="2"/>
        <v>100</v>
      </c>
      <c r="G52" s="21">
        <v>4158000</v>
      </c>
      <c r="H52" s="21">
        <v>3337930.33</v>
      </c>
      <c r="I52" s="21">
        <v>3337930.33</v>
      </c>
      <c r="J52" s="15">
        <f t="shared" si="3"/>
        <v>100</v>
      </c>
      <c r="K52" s="15"/>
      <c r="L52" s="15"/>
      <c r="M52" s="15"/>
      <c r="N52" s="15"/>
    </row>
    <row r="53" spans="1:14" ht="57" customHeight="1" outlineLevel="1">
      <c r="A53" s="12" t="s">
        <v>67</v>
      </c>
      <c r="B53" s="4" t="s">
        <v>68</v>
      </c>
      <c r="C53" s="14">
        <f t="shared" si="1"/>
        <v>105502449.41</v>
      </c>
      <c r="D53" s="14">
        <f t="shared" si="1"/>
        <v>65732964.730000004</v>
      </c>
      <c r="E53" s="14">
        <f t="shared" si="1"/>
        <v>65732964.730000004</v>
      </c>
      <c r="F53" s="14">
        <f t="shared" si="2"/>
        <v>100</v>
      </c>
      <c r="G53" s="14">
        <f>SUM(G54:G55)</f>
        <v>105502449.41</v>
      </c>
      <c r="H53" s="14">
        <f>SUM(H54:H55)</f>
        <v>65732964.730000004</v>
      </c>
      <c r="I53" s="14">
        <f>SUM(I54:I55)</f>
        <v>65732964.730000004</v>
      </c>
      <c r="J53" s="14">
        <f t="shared" si="3"/>
        <v>100</v>
      </c>
      <c r="K53" s="14">
        <f>SUM(K54:K55)</f>
        <v>0</v>
      </c>
      <c r="L53" s="14">
        <f>SUM(L54:L55)</f>
        <v>0</v>
      </c>
      <c r="M53" s="14">
        <f>SUM(M54:M55)</f>
        <v>0</v>
      </c>
      <c r="N53" s="14"/>
    </row>
    <row r="54" spans="1:14" ht="45" outlineLevel="1">
      <c r="A54" s="13" t="s">
        <v>69</v>
      </c>
      <c r="B54" s="5" t="s">
        <v>70</v>
      </c>
      <c r="C54" s="15">
        <f>SUM(G54+K54)</f>
        <v>60991900</v>
      </c>
      <c r="D54" s="15">
        <f t="shared" si="1"/>
        <v>42269953</v>
      </c>
      <c r="E54" s="15">
        <f t="shared" si="1"/>
        <v>42269953</v>
      </c>
      <c r="F54" s="15">
        <f t="shared" si="2"/>
        <v>100</v>
      </c>
      <c r="G54" s="21">
        <v>60991900</v>
      </c>
      <c r="H54" s="21">
        <v>42269953</v>
      </c>
      <c r="I54" s="21">
        <v>42269953</v>
      </c>
      <c r="J54" s="15">
        <f t="shared" si="3"/>
        <v>100</v>
      </c>
      <c r="K54" s="15"/>
      <c r="L54" s="15"/>
      <c r="M54" s="15"/>
      <c r="N54" s="15"/>
    </row>
    <row r="55" spans="1:14" ht="22.5" outlineLevel="1">
      <c r="A55" s="13" t="s">
        <v>86</v>
      </c>
      <c r="B55" s="5" t="s">
        <v>88</v>
      </c>
      <c r="C55" s="15">
        <f>SUM(G55+K55)</f>
        <v>44510549.41</v>
      </c>
      <c r="D55" s="15">
        <f t="shared" si="1"/>
        <v>23463011.73</v>
      </c>
      <c r="E55" s="15">
        <f t="shared" si="1"/>
        <v>23463011.73</v>
      </c>
      <c r="F55" s="15">
        <f t="shared" si="2"/>
        <v>100</v>
      </c>
      <c r="G55" s="21">
        <v>44510549.41</v>
      </c>
      <c r="H55" s="21">
        <v>23463011.73</v>
      </c>
      <c r="I55" s="21">
        <v>23463011.73</v>
      </c>
      <c r="J55" s="15">
        <f t="shared" si="3"/>
        <v>100</v>
      </c>
      <c r="K55" s="15"/>
      <c r="L55" s="15"/>
      <c r="M55" s="15"/>
      <c r="N55" s="15"/>
    </row>
    <row r="56" spans="1:14" ht="12.75">
      <c r="A56" s="10" t="s">
        <v>1</v>
      </c>
      <c r="B56" s="9" t="s">
        <v>78</v>
      </c>
      <c r="C56" s="14">
        <f>SUM(G56+K56)</f>
        <v>1931696648.97</v>
      </c>
      <c r="D56" s="14">
        <f>SUM(H56+L56)</f>
        <v>1371022129.9500003</v>
      </c>
      <c r="E56" s="14">
        <f t="shared" si="1"/>
        <v>1322719080.8300002</v>
      </c>
      <c r="F56" s="14">
        <f t="shared" si="2"/>
        <v>96.47685853752327</v>
      </c>
      <c r="G56" s="18">
        <f>SUM(G6+G15+G20+G27+G32+G39+G44+G47+G53+G17+G51+G42)</f>
        <v>1511073165.5500002</v>
      </c>
      <c r="H56" s="18">
        <f>SUM(H6+H15+H20+H27+H32+H39+H44+H47+H53+H17+H51+H42)</f>
        <v>1051742222.8100002</v>
      </c>
      <c r="I56" s="18">
        <f>SUM(I6+I15+I20+I27+I32+I39+I44+I47+I53+I17+I51+I42)</f>
        <v>1020752644.0600001</v>
      </c>
      <c r="J56" s="19">
        <f t="shared" si="3"/>
        <v>97.05350055575373</v>
      </c>
      <c r="K56" s="18">
        <f>SUM(K6+K15+K20+K27+K32+K39+K44+K47+K53+K17+K42)</f>
        <v>420623483.4199999</v>
      </c>
      <c r="L56" s="18">
        <f>SUM(L6+L15+L20+L27+L32+L39+L44+L47+L53+L17+L42)</f>
        <v>319279907.14000005</v>
      </c>
      <c r="M56" s="18">
        <f>SUM(M6+M15+M20+M27+M32+M39+M44+M47+M53+M17+M42)</f>
        <v>301966436.77000004</v>
      </c>
      <c r="N56" s="19">
        <f>SUM(M56/L56)*100</f>
        <v>94.57733794616513</v>
      </c>
    </row>
    <row r="57" spans="1:14" ht="12.75" outlineLevel="1">
      <c r="A57" s="10"/>
      <c r="B57" s="9" t="s">
        <v>79</v>
      </c>
      <c r="C57" s="19">
        <f>SUM(C56-C60)</f>
        <v>1584519410.58</v>
      </c>
      <c r="D57" s="19">
        <f>SUM(D56-D60)</f>
        <v>1113857070.7500002</v>
      </c>
      <c r="E57" s="19">
        <f>SUM(E56-E60)</f>
        <v>1067531359.6000001</v>
      </c>
      <c r="F57" s="19">
        <f t="shared" si="2"/>
        <v>95.84096448579284</v>
      </c>
      <c r="G57" s="16"/>
      <c r="H57" s="16"/>
      <c r="I57" s="16"/>
      <c r="J57" s="14"/>
      <c r="K57" s="16"/>
      <c r="L57" s="16"/>
      <c r="M57" s="16"/>
      <c r="N57" s="14"/>
    </row>
    <row r="58" spans="1:14" ht="26.25" customHeight="1">
      <c r="A58" s="20" t="s">
        <v>109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8"/>
      <c r="M58" s="8"/>
      <c r="N58" s="8"/>
    </row>
    <row r="59" spans="1:10" ht="12.75">
      <c r="A59" s="1"/>
      <c r="C59" s="6"/>
      <c r="D59" s="6"/>
      <c r="E59" s="6"/>
      <c r="F59" s="7"/>
      <c r="G59" s="6"/>
      <c r="H59" s="6"/>
      <c r="I59" s="6"/>
      <c r="J59" s="7"/>
    </row>
    <row r="60" spans="3:10" ht="12.75">
      <c r="C60" s="23">
        <v>347177238.39</v>
      </c>
      <c r="D60" s="23">
        <v>257165059.2</v>
      </c>
      <c r="E60" s="23">
        <v>255187721.23</v>
      </c>
      <c r="F60" s="7"/>
      <c r="G60" s="7"/>
      <c r="H60" s="7"/>
      <c r="I60" s="7"/>
      <c r="J60" s="7"/>
    </row>
    <row r="61" spans="2:13" ht="15.75" customHeight="1">
      <c r="B61" s="32" t="s">
        <v>114</v>
      </c>
      <c r="C61" s="23">
        <v>288667207.3</v>
      </c>
      <c r="D61" s="33">
        <v>138225833.2</v>
      </c>
      <c r="E61" s="23">
        <v>136454766</v>
      </c>
      <c r="F61" s="7"/>
      <c r="G61" s="7"/>
      <c r="H61" s="7"/>
      <c r="I61" s="7"/>
      <c r="J61" s="7"/>
      <c r="K61" s="7"/>
      <c r="L61" s="7"/>
      <c r="M61" s="7"/>
    </row>
    <row r="62" ht="19.5" customHeight="1">
      <c r="H62" s="17"/>
    </row>
  </sheetData>
  <sheetProtection/>
  <mergeCells count="7">
    <mergeCell ref="A1:N1"/>
    <mergeCell ref="A2:N2"/>
    <mergeCell ref="A4:A5"/>
    <mergeCell ref="B4:B5"/>
    <mergeCell ref="C4:F4"/>
    <mergeCell ref="G4:J4"/>
    <mergeCell ref="K4:N4"/>
  </mergeCells>
  <printOptions/>
  <pageMargins left="0.15748031496062992" right="0" top="0" bottom="0" header="0.5118110236220472" footer="0.5118110236220472"/>
  <pageSetup horizontalDpi="600" verticalDpi="600" orientation="landscape" paperSize="9" scale="90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Татьяна И. Голещихина</cp:lastModifiedBy>
  <cp:lastPrinted>2020-10-22T07:34:43Z</cp:lastPrinted>
  <dcterms:created xsi:type="dcterms:W3CDTF">2002-03-11T10:22:12Z</dcterms:created>
  <dcterms:modified xsi:type="dcterms:W3CDTF">2020-11-24T05:08:46Z</dcterms:modified>
  <cp:category/>
  <cp:version/>
  <cp:contentType/>
  <cp:contentStatus/>
</cp:coreProperties>
</file>